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15" windowWidth="19425" windowHeight="10725"/>
  </bookViews>
  <sheets>
    <sheet name="Включение МБТ " sheetId="1" r:id="rId1"/>
  </sheets>
  <definedNames>
    <definedName name="_xlnm.Print_Titles" localSheetId="0">'Включение МБТ '!$12:$12</definedName>
    <definedName name="_xlnm.Print_Area" localSheetId="0">'Включение МБТ '!$B$1:$AB$95</definedName>
  </definedNames>
  <calcPr calcId="145621"/>
</workbook>
</file>

<file path=xl/calcChain.xml><?xml version="1.0" encoding="utf-8"?>
<calcChain xmlns="http://schemas.openxmlformats.org/spreadsheetml/2006/main">
  <c r="Y48" i="1" l="1"/>
  <c r="X48" i="1"/>
  <c r="U48" i="1"/>
  <c r="V33" i="1"/>
  <c r="Y33" i="1"/>
  <c r="Y68" i="1" l="1"/>
  <c r="W84" i="1"/>
  <c r="W68" i="1"/>
  <c r="X68" i="1"/>
  <c r="W89" i="1" l="1"/>
  <c r="X89" i="1"/>
  <c r="Y89" i="1"/>
  <c r="Z89" i="1"/>
  <c r="V89" i="1"/>
  <c r="AA89" i="1" l="1"/>
  <c r="AA87" i="1"/>
  <c r="AA72" i="1" l="1"/>
  <c r="V68" i="1"/>
  <c r="Z68" i="1"/>
  <c r="U51" i="1" l="1"/>
  <c r="U50" i="1" l="1"/>
  <c r="U70" i="1" l="1"/>
  <c r="U68" i="1" s="1"/>
  <c r="AA92" i="1" l="1"/>
  <c r="AA90" i="1"/>
  <c r="W88" i="1"/>
  <c r="AA88" i="1" s="1"/>
  <c r="AA86" i="1"/>
  <c r="AA85" i="1"/>
  <c r="Z84" i="1"/>
  <c r="Y84" i="1"/>
  <c r="X84" i="1"/>
  <c r="V84" i="1"/>
  <c r="U84" i="1"/>
  <c r="Z83" i="1"/>
  <c r="Z48" i="1" s="1"/>
  <c r="W83" i="1"/>
  <c r="W48" i="1" s="1"/>
  <c r="AA82" i="1"/>
  <c r="V81" i="1"/>
  <c r="Z80" i="1"/>
  <c r="Z77" i="1" s="1"/>
  <c r="U79" i="1"/>
  <c r="AA78" i="1"/>
  <c r="X77" i="1"/>
  <c r="X45" i="1" s="1"/>
  <c r="V77" i="1"/>
  <c r="U77" i="1"/>
  <c r="U45" i="1" s="1"/>
  <c r="AA76" i="1"/>
  <c r="AA75" i="1"/>
  <c r="AA74" i="1"/>
  <c r="AA73" i="1"/>
  <c r="AA70" i="1"/>
  <c r="AA69" i="1"/>
  <c r="AA67" i="1"/>
  <c r="AA66" i="1"/>
  <c r="AA65" i="1"/>
  <c r="AA64" i="1"/>
  <c r="AA63" i="1"/>
  <c r="AA62" i="1"/>
  <c r="AA61" i="1"/>
  <c r="AA60" i="1"/>
  <c r="Z59" i="1"/>
  <c r="Y59" i="1"/>
  <c r="X59" i="1"/>
  <c r="W59" i="1"/>
  <c r="V59" i="1"/>
  <c r="U59" i="1"/>
  <c r="Z58" i="1"/>
  <c r="Y58" i="1"/>
  <c r="X58" i="1"/>
  <c r="W58" i="1"/>
  <c r="V58" i="1"/>
  <c r="U58" i="1"/>
  <c r="AA57" i="1"/>
  <c r="AA56" i="1"/>
  <c r="AA54" i="1"/>
  <c r="AA53" i="1"/>
  <c r="AA52" i="1"/>
  <c r="AA51" i="1"/>
  <c r="Z46" i="1"/>
  <c r="Y46" i="1"/>
  <c r="W46" i="1"/>
  <c r="V46" i="1"/>
  <c r="X46" i="1"/>
  <c r="AA44" i="1"/>
  <c r="AA42" i="1"/>
  <c r="AA40" i="1"/>
  <c r="AA38" i="1"/>
  <c r="AA37" i="1"/>
  <c r="AA36" i="1"/>
  <c r="AA35" i="1"/>
  <c r="AA34" i="1"/>
  <c r="Z33" i="1"/>
  <c r="X33" i="1"/>
  <c r="W33" i="1"/>
  <c r="U33" i="1"/>
  <c r="Z32" i="1"/>
  <c r="Y32" i="1"/>
  <c r="X32" i="1"/>
  <c r="W32" i="1"/>
  <c r="V32" i="1"/>
  <c r="U32" i="1"/>
  <c r="Z30" i="1"/>
  <c r="AA30" i="1" s="1"/>
  <c r="Z27" i="1"/>
  <c r="AA27" i="1" s="1"/>
  <c r="AA26" i="1"/>
  <c r="Y25" i="1"/>
  <c r="X25" i="1"/>
  <c r="W25" i="1"/>
  <c r="V25" i="1"/>
  <c r="U25" i="1"/>
  <c r="AA24" i="1"/>
  <c r="AA23" i="1"/>
  <c r="AA22" i="1"/>
  <c r="AA21" i="1"/>
  <c r="Z20" i="1"/>
  <c r="Z19" i="1"/>
  <c r="Y19" i="1"/>
  <c r="X19" i="1"/>
  <c r="W19" i="1"/>
  <c r="V19" i="1"/>
  <c r="U19" i="1"/>
  <c r="V18" i="1"/>
  <c r="W18" i="1" s="1"/>
  <c r="X18" i="1" s="1"/>
  <c r="Y18" i="1" s="1"/>
  <c r="Z18" i="1" s="1"/>
  <c r="V15" i="1"/>
  <c r="W15" i="1" s="1"/>
  <c r="Z45" i="1" l="1"/>
  <c r="AA81" i="1"/>
  <c r="V48" i="1"/>
  <c r="X13" i="1"/>
  <c r="V45" i="1"/>
  <c r="V13" i="1" s="1"/>
  <c r="AA84" i="1"/>
  <c r="AA80" i="1"/>
  <c r="AA68" i="1"/>
  <c r="X15" i="1"/>
  <c r="AF15" i="1"/>
  <c r="Y77" i="1"/>
  <c r="Y45" i="1" s="1"/>
  <c r="Y13" i="1" s="1"/>
  <c r="AA20" i="1"/>
  <c r="AA83" i="1"/>
  <c r="AA50" i="1"/>
  <c r="AA59" i="1"/>
  <c r="W77" i="1"/>
  <c r="W45" i="1" s="1"/>
  <c r="W13" i="1" s="1"/>
  <c r="AA32" i="1"/>
  <c r="AA58" i="1"/>
  <c r="AA79" i="1"/>
  <c r="U13" i="1"/>
  <c r="AA19" i="1"/>
  <c r="AA33" i="1"/>
  <c r="AA18" i="1"/>
  <c r="AA25" i="1"/>
  <c r="Z25" i="1"/>
  <c r="Z13" i="1" s="1"/>
  <c r="U46" i="1"/>
  <c r="AA46" i="1" s="1"/>
  <c r="AA48" i="1"/>
  <c r="AA77" i="1" l="1"/>
  <c r="AA45" i="1"/>
  <c r="AA13" i="1" s="1"/>
  <c r="Y15" i="1"/>
  <c r="AG15" i="1"/>
  <c r="Z15" i="1" l="1"/>
  <c r="AH15" i="1"/>
  <c r="AA15" i="1" l="1"/>
  <c r="AI15" i="1"/>
</calcChain>
</file>

<file path=xl/sharedStrings.xml><?xml version="1.0" encoding="utf-8"?>
<sst xmlns="http://schemas.openxmlformats.org/spreadsheetml/2006/main" count="175" uniqueCount="93">
  <si>
    <t xml:space="preserve"> «Приложение 1
к муниципальной программе
«Содействие развитию туризма в городе Твери» 
на 2018-2023 годы</t>
  </si>
  <si>
    <t>Характеристика   муниципальной   программы  города Твери</t>
  </si>
  <si>
    <t>«Содействие развитию туризма в городе Твери» на 2018-2023 годы</t>
  </si>
  <si>
    <t>Ответственный исполнитель муниципальной программы города Твери  -  Департамент экономического развития администрации города Твери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</si>
  <si>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</si>
  <si>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</si>
  <si>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</si>
  <si>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</si>
  <si>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</si>
  <si>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>код испол-нителя программы</t>
  </si>
  <si>
    <t>раздел</t>
  </si>
  <si>
    <t>под-раздел</t>
  </si>
  <si>
    <t>классификация целевой статьи расхода бюджета</t>
  </si>
  <si>
    <t>значение</t>
  </si>
  <si>
    <t>год  дости-жения</t>
  </si>
  <si>
    <t xml:space="preserve">Муниципальная программа, всего </t>
  </si>
  <si>
    <t>тыс. рублей</t>
  </si>
  <si>
    <t>человек</t>
  </si>
  <si>
    <t>единиц</t>
  </si>
  <si>
    <t>коли-чество экземпля-ров</t>
  </si>
  <si>
    <t>да - 1 
нет - 0</t>
  </si>
  <si>
    <t>S</t>
  </si>
  <si>
    <t>M</t>
  </si>
  <si>
    <t>540,0 - всего
270,0 - БГ</t>
  </si>
  <si>
    <t>».</t>
  </si>
  <si>
    <t>Начальник департамента экономического развития администрации города Твери</t>
  </si>
  <si>
    <t>П.С. Петров</t>
  </si>
  <si>
    <t xml:space="preserve"> </t>
  </si>
  <si>
    <r>
      <rPr>
        <b/>
        <sz val="14"/>
        <rFont val="Times New Roman"/>
        <family val="1"/>
        <charset val="204"/>
      </rPr>
      <t xml:space="preserve">Цель </t>
    </r>
    <r>
      <rPr>
        <sz val="14"/>
        <rFont val="Times New Roman"/>
        <family val="1"/>
        <charset val="204"/>
      </rPr>
      <t xml:space="preserve"> «Создание благоприятных условий для развития туризма в городе Твери» </t>
    </r>
  </si>
  <si>
    <r>
      <t>Показатель 1 «</t>
    </r>
    <r>
      <rPr>
        <sz val="14"/>
        <rFont val="Times New Roman"/>
        <family val="1"/>
        <charset val="204"/>
      </rPr>
      <t>Туристский поток в городе Твери»</t>
    </r>
  </si>
  <si>
    <r>
      <t>Показатель 2 «</t>
    </r>
    <r>
      <rPr>
        <sz val="14"/>
        <rFont val="Times New Roman"/>
        <family val="1"/>
        <charset val="204"/>
      </rPr>
      <t>Количество койко-мест в коллективных средствах размещения в городе Твери»</t>
    </r>
  </si>
  <si>
    <r>
      <t>Показатель 3 «</t>
    </r>
    <r>
      <rPr>
        <sz val="14"/>
        <rFont val="Times New Roman"/>
        <family val="1"/>
        <charset val="204"/>
      </rPr>
      <t>Среднесписочная численность работников организаций города Твери в сфере гостеприимства и общественного питания»</t>
    </r>
  </si>
  <si>
    <r>
      <t>Показатель 4 «</t>
    </r>
    <r>
      <rPr>
        <sz val="14"/>
        <rFont val="Times New Roman"/>
        <family val="1"/>
        <charset val="204"/>
      </rPr>
      <t>Поступление налоговых платежей в местный бюджет от гостиниц и предприятий общественного питания»</t>
    </r>
  </si>
  <si>
    <r>
      <t xml:space="preserve">Задача 1 </t>
    </r>
    <r>
      <rPr>
        <sz val="14"/>
        <rFont val="Times New Roman"/>
        <family val="1"/>
        <charset val="204"/>
      </rPr>
      <t>«Развитие системы туристской информации и ориентирования»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</si>
  <si>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«Количество знаков туристской навигации и информационных щитов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</si>
  <si>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>«Изготовление, монтаж и установка знаков туристской навигации на дорогах местного значения»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</si>
  <si>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знаков туристской навигации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</si>
  <si>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 xml:space="preserve">Мероприятие 1.02 </t>
    </r>
    <r>
      <rPr>
        <sz val="14"/>
        <rFont val="Times New Roman"/>
        <family val="1"/>
        <charset val="204"/>
      </rPr>
      <t>«Изготовление, монтаж и установка информационных щитов на дорогах местного значения»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</si>
  <si>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информационных щитов по пути следования туристских маршрутов на дорогах местного значения и в зонах рекреации»</t>
    </r>
  </si>
  <si>
    <r>
      <t>З</t>
    </r>
    <r>
      <rPr>
        <b/>
        <sz val="14"/>
        <rFont val="Times New Roman"/>
        <family val="1"/>
        <charset val="204"/>
      </rPr>
      <t>адача 2 «</t>
    </r>
    <r>
      <rPr>
        <sz val="14"/>
        <rFont val="Times New Roman"/>
        <family val="1"/>
        <charset val="204"/>
      </rPr>
      <t xml:space="preserve">Создание условий для комфортного пребывания туристов в городе Твери» 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</si>
  <si>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 «Количество созданных объектов благоустройства на туристских маршрутах»</t>
    </r>
  </si>
  <si>
    <r>
      <t>Мероприятие 2.01 «</t>
    </r>
    <r>
      <rPr>
        <sz val="14"/>
        <rFont val="Times New Roman"/>
        <family val="1"/>
        <charset val="204"/>
      </rPr>
      <t>Создание парковки по адресу: ул. Вагжанова, д. 8»</t>
    </r>
  </si>
  <si>
    <r>
      <rPr>
        <b/>
        <sz val="14"/>
        <rFont val="Times New Roman"/>
        <family val="1"/>
        <charset val="204"/>
      </rPr>
      <t xml:space="preserve">Показатель  1 </t>
    </r>
    <r>
      <rPr>
        <sz val="14"/>
        <rFont val="Times New Roman"/>
        <family val="1"/>
        <charset val="204"/>
      </rPr>
      <t>«Количество разработанных проектов парковки»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</si>
  <si>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созданных парковочных мест для туристических автобусов»</t>
    </r>
  </si>
  <si>
    <r>
      <t xml:space="preserve">Мероприятие 2.02 </t>
    </r>
    <r>
      <rPr>
        <sz val="14"/>
        <rFont val="Times New Roman"/>
        <family val="1"/>
        <charset val="204"/>
      </rPr>
      <t>«Содержание парковки по адресу:
 ул. Вагжанова, д. 8 »</t>
    </r>
  </si>
  <si>
    <r>
      <rPr>
        <b/>
        <sz val="14"/>
        <rFont val="Times New Roman"/>
        <family val="1"/>
        <charset val="204"/>
      </rPr>
      <t xml:space="preserve">Показатель  1 </t>
    </r>
    <r>
      <rPr>
        <sz val="14"/>
        <rFont val="Times New Roman"/>
        <family val="1"/>
        <charset val="204"/>
      </rPr>
      <t>«Количество содержащихся парковочных мест для туристических автобусов»</t>
    </r>
  </si>
  <si>
    <r>
      <t>З</t>
    </r>
    <r>
      <rPr>
        <b/>
        <sz val="14"/>
        <rFont val="Times New Roman"/>
        <family val="1"/>
        <charset val="204"/>
      </rPr>
      <t xml:space="preserve">адача 3  </t>
    </r>
    <r>
      <rPr>
        <sz val="14"/>
        <rFont val="Times New Roman"/>
        <family val="1"/>
        <charset val="204"/>
      </rPr>
      <t xml:space="preserve"> «Сбор и анализ информации об имеющихся туристских ресурсах города Твери, создание условий для развития рынка туристских услуг»</t>
    </r>
  </si>
  <si>
    <r>
      <t xml:space="preserve">Показатель 1 задачи 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</si>
  <si>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t xml:space="preserve">Мероприятие   3.01 </t>
    </r>
    <r>
      <rPr>
        <sz val="14"/>
        <rFont val="Times New Roman"/>
        <family val="1"/>
        <charset val="204"/>
      </rPr>
      <t>«Выпуск информационных, презентационных материалов в области туризма»</t>
    </r>
  </si>
  <si>
    <r>
      <t>Показатель  1</t>
    </r>
    <r>
      <rPr>
        <sz val="14"/>
        <rFont val="Times New Roman"/>
        <family val="1"/>
        <charset val="204"/>
      </rPr>
      <t xml:space="preserve"> «Количество изданных материалов»</t>
    </r>
  </si>
  <si>
    <r>
      <t xml:space="preserve">Показатель 2 </t>
    </r>
    <r>
      <rPr>
        <sz val="14"/>
        <rFont val="Times New Roman"/>
        <family val="1"/>
        <charset val="204"/>
      </rPr>
      <t>«Общий тираж изданных материалов»</t>
    </r>
  </si>
  <si>
    <r>
      <t>Мероприятие 3.02  «</t>
    </r>
    <r>
      <rPr>
        <sz val="14"/>
        <rFont val="Times New Roman"/>
        <family val="1"/>
        <charset val="204"/>
      </rPr>
      <t>Информационное сопровождение в радио- и телевизионном эфире, в сети интернет мероприятий, направленных на развитие туризма в городе Твери»</t>
    </r>
  </si>
  <si>
    <r>
      <t>Показатель  1  «</t>
    </r>
    <r>
      <rPr>
        <sz val="14"/>
        <rFont val="Times New Roman"/>
        <family val="1"/>
        <charset val="204"/>
      </rPr>
      <t>Количество освещений в средствах массовой информации  мероприятий, направленных на   развитие туризма в городе Твери»</t>
    </r>
  </si>
  <si>
    <r>
      <t xml:space="preserve">Административное мероприятие 3.03 </t>
    </r>
    <r>
      <rPr>
        <sz val="14"/>
        <rFont val="Times New Roman"/>
        <family val="1"/>
        <charset val="204"/>
      </rPr>
      <t xml:space="preserve"> «Участие  в  международных  и внутренних туристских выставках»</t>
    </r>
  </si>
  <si>
    <r>
      <t>Показатель  1 «</t>
    </r>
    <r>
      <rPr>
        <sz val="14"/>
        <rFont val="Times New Roman"/>
        <family val="1"/>
        <charset val="204"/>
      </rPr>
      <t>Количество выставок, в которых принято участие»</t>
    </r>
  </si>
  <si>
    <r>
      <t>Административное мероприятие 3.04 «</t>
    </r>
    <r>
      <rPr>
        <sz val="14"/>
        <rFont val="Times New Roman"/>
        <family val="1"/>
        <charset val="204"/>
      </rPr>
      <t>Участие в межрегиональных и областных туристских форумах, конференциях, семинарах, совещаниях, круглых столах»</t>
    </r>
  </si>
  <si>
    <r>
      <t xml:space="preserve">Показатель  1  </t>
    </r>
    <r>
      <rPr>
        <sz val="14"/>
        <rFont val="Times New Roman"/>
        <family val="1"/>
        <charset val="204"/>
      </rPr>
      <t>«Количество  мероприятий, в которых  принято участие»</t>
    </r>
  </si>
  <si>
    <r>
      <t>Административное мероприятие 3.05 «</t>
    </r>
    <r>
      <rPr>
        <sz val="14"/>
        <rFont val="Times New Roman"/>
        <family val="1"/>
        <charset val="204"/>
      </rPr>
      <t>Администрирование и продвижение туристского интернет-портала города Твери»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</si>
  <si>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обновлений баз данных в сфере туризма»</t>
    </r>
  </si>
  <si>
    <r>
      <rPr>
        <b/>
        <sz val="14"/>
        <rFont val="Times New Roman"/>
        <family val="1"/>
        <charset val="204"/>
      </rPr>
      <t>Задача 4</t>
    </r>
    <r>
      <rPr>
        <sz val="14"/>
        <rFont val="Times New Roman"/>
        <family val="1"/>
        <charset val="204"/>
      </rPr>
      <t xml:space="preserve"> «Создание проектов, способствующих формированию, развитию  и продвижению туристского продукта города Твери на российском и международном рынках»</t>
    </r>
  </si>
  <si>
    <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</si>
  <si>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действующих  объектов»</t>
    </r>
  </si>
  <si>
    <r>
      <t xml:space="preserve">Показатель 3 задачи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</si>
  <si>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Административное мероприятие  4.01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</si>
  <si>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проведённых мероприятий»</t>
    </r>
  </si>
  <si>
    <r>
      <t xml:space="preserve">Мероприятие 4.02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</si>
  <si>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</si>
  <si>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</si>
  <si>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</si>
  <si>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 «Количество ведущихся баз данных в сфере туризма»</t>
    </r>
  </si>
  <si>
    <r>
      <t>Мероприятие 4.03  «</t>
    </r>
    <r>
      <rPr>
        <sz val="14"/>
        <rFont val="Times New Roman"/>
        <family val="1"/>
        <charset val="204"/>
      </rPr>
      <t>Предоставление субсидий субъектам туристской индустрии  в целях возмещения части затрат в связи с выполнением работ по классификации гостиниц и других средств размещения на территории города Твери»</t>
    </r>
  </si>
  <si>
    <r>
      <t>Показатель 1  «</t>
    </r>
    <r>
      <rPr>
        <sz val="14"/>
        <rFont val="Times New Roman"/>
        <family val="1"/>
        <charset val="204"/>
      </rPr>
      <t>Количество субъектов туристской индустрии, получивших субсидию»</t>
    </r>
  </si>
  <si>
    <r>
      <t>Задача 7 «</t>
    </r>
    <r>
      <rPr>
        <sz val="14"/>
        <rFont val="Times New Roman"/>
        <family val="1"/>
        <charset val="204"/>
      </rPr>
      <t>Развитие туристской и сервисной инфраструктуры»</t>
    </r>
  </si>
  <si>
    <r>
      <t>Показатель  1 задачи «</t>
    </r>
    <r>
      <rPr>
        <sz val="14"/>
        <rFont val="Times New Roman"/>
        <family val="1"/>
        <charset val="204"/>
      </rPr>
      <t>Количество проведённых мероприятий»</t>
    </r>
  </si>
  <si>
    <r>
      <t>Мероприятие   7.01 «</t>
    </r>
    <r>
      <rPr>
        <sz val="14"/>
        <rFont val="Times New Roman"/>
        <family val="1"/>
        <charset val="204"/>
      </rPr>
      <t>Формирование  условий для создания  новых туристских объектов, продуктов»</t>
    </r>
  </si>
  <si>
    <r>
      <t xml:space="preserve">Показатель  1  </t>
    </r>
    <r>
      <rPr>
        <sz val="14"/>
        <rFont val="Times New Roman"/>
        <family val="1"/>
        <charset val="204"/>
      </rPr>
      <t>«Количество созданных туристских продуктов»</t>
    </r>
  </si>
  <si>
    <r>
      <t>Мероприятие  7.02 «</t>
    </r>
    <r>
      <rPr>
        <sz val="14"/>
        <rFont val="Times New Roman"/>
        <family val="1"/>
        <charset val="204"/>
      </rPr>
      <t>Создание городских  указателей  на достопримечательности города Твери»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</si>
  <si>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указателей  на достопримечательности города Твери»</t>
    </r>
  </si>
  <si>
    <r>
      <t xml:space="preserve">Мероприятие 7.03 </t>
    </r>
    <r>
      <rPr>
        <sz val="14"/>
        <rFont val="Times New Roman"/>
        <family val="1"/>
        <charset val="204"/>
      </rPr>
      <t xml:space="preserve"> «Создание и обслуживание туристских зон»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</si>
  <si>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</si>
  <si>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t xml:space="preserve">Мероприятие  4.04 </t>
    </r>
    <r>
      <rPr>
        <sz val="14"/>
        <rFont val="Times New Roman"/>
        <family val="1"/>
        <charset val="204"/>
      </rPr>
      <t>«Разработка проекта театрально-светового шоу «Афанасий Никитин»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</si>
  <si>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разработанных проектов»</t>
    </r>
  </si>
  <si>
    <r>
      <t xml:space="preserve">Мероприятие  4.05 </t>
    </r>
    <r>
      <rPr>
        <sz val="14"/>
        <rFont val="Times New Roman"/>
        <family val="1"/>
        <charset val="204"/>
      </rPr>
      <t>«Проведение гастрономического фестиваля»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</si>
  <si>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мероприятия»</t>
    </r>
  </si>
  <si>
    <r>
      <t xml:space="preserve">Мероприятие  4.06 </t>
    </r>
    <r>
      <rPr>
        <sz val="14"/>
        <rFont val="Times New Roman"/>
        <family val="1"/>
        <charset val="204"/>
      </rPr>
      <t>«Организация и проведение культурно-массовых мероприятий»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</si>
  <si>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</si>
  <si>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 участников мероприятий»</t>
    </r>
  </si>
  <si>
    <r>
      <t>Мероприятие 4.07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</si>
  <si>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r>
      <t xml:space="preserve">Мероприятие 4.08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</si>
  <si>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 xml:space="preserve">Мероприятие 4.09  </t>
    </r>
    <r>
      <rPr>
        <sz val="14"/>
        <rFont val="Times New Roman"/>
        <family val="1"/>
        <charset val="204"/>
      </rPr>
      <t>«Проведение событийного мероприятия «Тверской марафон»</t>
    </r>
  </si>
  <si>
    <r>
      <t xml:space="preserve">Мероприятие 4.10  </t>
    </r>
    <r>
      <rPr>
        <sz val="14"/>
        <rFont val="Times New Roman"/>
        <family val="1"/>
        <charset val="204"/>
      </rPr>
      <t>«Создание проектов в сфере туризма, приносящих доход в консолидированный бюджет Тверской области»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</si>
  <si>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реализованных проектов»</t>
    </r>
  </si>
  <si>
    <t xml:space="preserve">Приложение 3 
к постановлению Администрации города Твери
от «30» декабря 2019 № 1592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</si>
</sst>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\ _₽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6"/>
      <color indexed="10"/>
      <name val="Times New Roman"/>
      <family val="1"/>
      <charset val="204"/>
    </font>
    <font>
      <sz val="14"/>
      <color indexed="10"/>
      <name val="Calibri"/>
      <family val="2"/>
      <charset val="204"/>
    </font>
    <font>
      <b/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name val="Calibri"/>
      <family val="2"/>
      <charset val="204"/>
    </font>
    <font>
      <sz val="1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0" xfId="0" applyFont="1" applyFill="1" applyBorder="1"/>
    <xf numFmtId="0" fontId="5" fillId="0" borderId="0" xfId="0" applyFont="1" applyFill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0" fontId="0" fillId="2" borderId="0" xfId="0" applyFill="1" applyBorder="1"/>
    <xf numFmtId="0" fontId="1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9" fillId="0" borderId="0" xfId="0" applyFont="1"/>
    <xf numFmtId="0" fontId="13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14" fillId="2" borderId="0" xfId="0" applyFont="1" applyFill="1"/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4" fillId="2" borderId="0" xfId="0" applyFont="1" applyFill="1"/>
    <xf numFmtId="164" fontId="14" fillId="2" borderId="0" xfId="0" applyNumberFormat="1" applyFont="1" applyFill="1"/>
    <xf numFmtId="0" fontId="2" fillId="2" borderId="4" xfId="0" applyFont="1" applyFill="1" applyBorder="1"/>
    <xf numFmtId="0" fontId="2" fillId="2" borderId="3" xfId="0" applyFont="1" applyFill="1" applyBorder="1"/>
    <xf numFmtId="0" fontId="15" fillId="2" borderId="4" xfId="0" applyFont="1" applyFill="1" applyBorder="1"/>
    <xf numFmtId="10" fontId="14" fillId="2" borderId="0" xfId="0" applyNumberFormat="1" applyFont="1" applyFill="1"/>
    <xf numFmtId="0" fontId="7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17" fillId="2" borderId="0" xfId="0" applyFont="1" applyFill="1"/>
    <xf numFmtId="0" fontId="18" fillId="0" borderId="0" xfId="0" applyFont="1" applyFill="1"/>
    <xf numFmtId="0" fontId="19" fillId="0" borderId="0" xfId="0" applyFont="1" applyFill="1"/>
    <xf numFmtId="0" fontId="20" fillId="2" borderId="0" xfId="0" applyFont="1" applyFill="1"/>
    <xf numFmtId="0" fontId="19" fillId="2" borderId="0" xfId="0" applyFont="1" applyFill="1"/>
    <xf numFmtId="0" fontId="18" fillId="2" borderId="0" xfId="0" applyFont="1" applyFill="1"/>
    <xf numFmtId="0" fontId="15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0" fontId="2" fillId="0" borderId="4" xfId="0" applyFont="1" applyFill="1" applyBorder="1"/>
    <xf numFmtId="0" fontId="15" fillId="0" borderId="4" xfId="0" applyFont="1" applyFill="1" applyBorder="1"/>
    <xf numFmtId="0" fontId="3" fillId="2" borderId="0" xfId="0" applyFont="1" applyFill="1" applyBorder="1"/>
    <xf numFmtId="0" fontId="24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2" fillId="2" borderId="0" xfId="0" applyFont="1" applyFill="1"/>
    <xf numFmtId="0" fontId="26" fillId="2" borderId="0" xfId="0" applyFont="1" applyFill="1" applyBorder="1"/>
    <xf numFmtId="0" fontId="26" fillId="2" borderId="0" xfId="0" applyFont="1" applyFill="1"/>
    <xf numFmtId="0" fontId="9" fillId="2" borderId="0" xfId="0" applyFont="1" applyFill="1"/>
    <xf numFmtId="0" fontId="9" fillId="0" borderId="0" xfId="0" applyFont="1" applyFill="1"/>
    <xf numFmtId="0" fontId="27" fillId="0" borderId="0" xfId="0" applyFont="1"/>
    <xf numFmtId="0" fontId="27" fillId="4" borderId="0" xfId="0" applyFont="1" applyFill="1"/>
    <xf numFmtId="0" fontId="0" fillId="0" borderId="0" xfId="0" applyFill="1"/>
    <xf numFmtId="3" fontId="4" fillId="0" borderId="0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center" vertical="center" wrapText="1"/>
    </xf>
    <xf numFmtId="164" fontId="28" fillId="3" borderId="4" xfId="0" applyNumberFormat="1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165" fontId="4" fillId="2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/>
    <xf numFmtId="166" fontId="4" fillId="0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BX310"/>
  <sheetViews>
    <sheetView tabSelected="1" view="pageBreakPreview" zoomScaleNormal="100" zoomScaleSheetLayoutView="100" workbookViewId="0">
      <selection activeCell="X1" sqref="X1:AB1"/>
    </sheetView>
  </sheetViews>
  <sheetFormatPr defaultRowHeight="15" x14ac:dyDescent="0.25"/>
  <cols>
    <col min="1" max="1" width="4.7109375" customWidth="1"/>
    <col min="2" max="2" width="4" style="73" customWidth="1"/>
    <col min="3" max="3" width="4.140625" style="73" customWidth="1"/>
    <col min="4" max="6" width="4" style="74" customWidth="1"/>
    <col min="7" max="7" width="3.7109375" style="74" customWidth="1"/>
    <col min="8" max="8" width="4.140625" style="74" customWidth="1"/>
    <col min="9" max="9" width="4.28515625" style="74" customWidth="1"/>
    <col min="10" max="10" width="4" style="73" customWidth="1"/>
    <col min="11" max="11" width="4.42578125" style="73" customWidth="1"/>
    <col min="12" max="12" width="4" style="73" customWidth="1"/>
    <col min="13" max="13" width="3.85546875" style="73" customWidth="1"/>
    <col min="14" max="14" width="4.140625" style="73" customWidth="1"/>
    <col min="15" max="18" width="4" style="73" customWidth="1"/>
    <col min="19" max="19" width="76.140625" customWidth="1"/>
    <col min="20" max="20" width="11.28515625" customWidth="1"/>
    <col min="21" max="21" width="10.42578125" customWidth="1"/>
    <col min="22" max="22" width="10.140625" style="75" customWidth="1"/>
    <col min="23" max="23" width="10.85546875" style="75" customWidth="1"/>
    <col min="24" max="24" width="10.5703125" customWidth="1"/>
    <col min="25" max="26" width="10.42578125" customWidth="1"/>
    <col min="27" max="27" width="11.7109375" customWidth="1"/>
    <col min="28" max="28" width="11.28515625" customWidth="1"/>
    <col min="29" max="29" width="5.85546875" style="6" customWidth="1"/>
    <col min="30" max="30" width="15.85546875" style="6" customWidth="1"/>
    <col min="31" max="31" width="9.28515625" style="6" bestFit="1" customWidth="1"/>
    <col min="32" max="76" width="9.140625" style="6"/>
  </cols>
  <sheetData>
    <row r="1" spans="1:35" ht="60.75" customHeight="1" x14ac:dyDescent="0.25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"/>
      <c r="S1" s="3"/>
      <c r="T1" s="3"/>
      <c r="U1" s="3"/>
      <c r="V1" s="3"/>
      <c r="W1" s="3"/>
      <c r="X1" s="130" t="s">
        <v>92</v>
      </c>
      <c r="Y1" s="130"/>
      <c r="Z1" s="130"/>
      <c r="AA1" s="130"/>
      <c r="AB1" s="130"/>
      <c r="AC1" s="4"/>
      <c r="AD1" s="5"/>
      <c r="AE1" s="5"/>
      <c r="AF1" s="5"/>
      <c r="AG1" s="5"/>
    </row>
    <row r="2" spans="1:35" ht="9.75" customHeight="1" x14ac:dyDescent="0.2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8"/>
      <c r="Y2" s="8"/>
      <c r="Z2" s="8"/>
      <c r="AA2" s="8"/>
      <c r="AB2" s="8"/>
      <c r="AC2" s="4"/>
      <c r="AD2" s="5"/>
      <c r="AE2" s="5"/>
      <c r="AF2" s="5"/>
      <c r="AG2" s="5"/>
    </row>
    <row r="3" spans="1:35" ht="74.25" customHeight="1" x14ac:dyDescent="0.2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130" t="s">
        <v>0</v>
      </c>
      <c r="X3" s="131"/>
      <c r="Y3" s="131"/>
      <c r="Z3" s="131"/>
      <c r="AA3" s="131"/>
      <c r="AB3" s="131"/>
      <c r="AC3" s="9"/>
      <c r="AD3" s="5"/>
      <c r="AE3" s="5"/>
      <c r="AF3" s="5"/>
      <c r="AG3" s="5"/>
    </row>
    <row r="4" spans="1:35" s="10" customFormat="1" ht="18.75" x14ac:dyDescent="0.3">
      <c r="B4" s="11"/>
      <c r="C4" s="11"/>
      <c r="D4" s="132" t="s">
        <v>1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2"/>
      <c r="AD4" s="13"/>
      <c r="AE4" s="13"/>
      <c r="AF4" s="13"/>
      <c r="AG4" s="14"/>
      <c r="AH4" s="14"/>
    </row>
    <row r="5" spans="1:35" s="10" customFormat="1" ht="18.75" x14ac:dyDescent="0.25">
      <c r="A5" s="15"/>
      <c r="B5" s="7"/>
      <c r="C5" s="7"/>
      <c r="D5" s="129" t="s">
        <v>2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6"/>
      <c r="AD5" s="17"/>
      <c r="AE5" s="17"/>
      <c r="AF5" s="17"/>
      <c r="AG5" s="18"/>
      <c r="AH5" s="18"/>
    </row>
    <row r="6" spans="1:35" s="10" customFormat="1" ht="13.5" customHeight="1" x14ac:dyDescent="0.3">
      <c r="A6" s="15"/>
      <c r="B6" s="7"/>
      <c r="C6" s="7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2"/>
      <c r="AD6" s="13"/>
      <c r="AE6" s="13"/>
      <c r="AF6" s="13"/>
      <c r="AG6" s="18"/>
      <c r="AH6" s="18"/>
    </row>
    <row r="7" spans="1:35" s="10" customFormat="1" ht="15" customHeight="1" x14ac:dyDescent="0.3">
      <c r="A7" s="15"/>
      <c r="B7" s="135" t="s">
        <v>3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2"/>
      <c r="AD7" s="13"/>
      <c r="AE7" s="13"/>
      <c r="AF7" s="13"/>
      <c r="AG7" s="18"/>
      <c r="AH7" s="18"/>
    </row>
    <row r="8" spans="1:35" ht="11.25" customHeight="1" x14ac:dyDescent="0.25">
      <c r="A8" s="19"/>
      <c r="B8" s="2"/>
      <c r="C8" s="2"/>
      <c r="D8" s="2"/>
      <c r="E8" s="2"/>
      <c r="F8" s="2"/>
      <c r="G8" s="2"/>
      <c r="H8" s="2"/>
      <c r="I8" s="2"/>
      <c r="J8" s="20"/>
      <c r="K8" s="20"/>
      <c r="L8" s="20"/>
      <c r="M8" s="20"/>
      <c r="N8" s="20"/>
      <c r="O8" s="20"/>
      <c r="P8" s="20"/>
      <c r="Q8" s="20"/>
      <c r="R8" s="20"/>
      <c r="S8" s="21"/>
      <c r="T8" s="21"/>
      <c r="U8" s="22"/>
      <c r="V8" s="22"/>
      <c r="W8" s="22"/>
      <c r="X8" s="22"/>
      <c r="Y8" s="22"/>
      <c r="Z8" s="22"/>
      <c r="AA8" s="22"/>
      <c r="AB8" s="22"/>
      <c r="AC8" s="23"/>
      <c r="AD8" s="24"/>
      <c r="AE8" s="24"/>
      <c r="AF8" s="24"/>
      <c r="AG8" s="24"/>
      <c r="AH8" s="24"/>
    </row>
    <row r="9" spans="1:35" s="26" customFormat="1" ht="15" customHeight="1" x14ac:dyDescent="0.25">
      <c r="A9" s="25"/>
      <c r="B9" s="136" t="s">
        <v>4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8"/>
      <c r="S9" s="139" t="s">
        <v>5</v>
      </c>
      <c r="T9" s="139" t="s">
        <v>6</v>
      </c>
      <c r="U9" s="139" t="s">
        <v>7</v>
      </c>
      <c r="V9" s="139"/>
      <c r="W9" s="139"/>
      <c r="X9" s="139"/>
      <c r="Y9" s="139"/>
      <c r="Z9" s="139"/>
      <c r="AA9" s="139" t="s">
        <v>8</v>
      </c>
      <c r="AB9" s="139"/>
      <c r="AC9" s="25"/>
    </row>
    <row r="10" spans="1:35" s="26" customFormat="1" ht="15" customHeight="1" x14ac:dyDescent="0.25">
      <c r="A10" s="25"/>
      <c r="B10" s="140" t="s">
        <v>9</v>
      </c>
      <c r="C10" s="140"/>
      <c r="D10" s="140"/>
      <c r="E10" s="140" t="s">
        <v>10</v>
      </c>
      <c r="F10" s="140"/>
      <c r="G10" s="140" t="s">
        <v>11</v>
      </c>
      <c r="H10" s="140"/>
      <c r="I10" s="141" t="s">
        <v>12</v>
      </c>
      <c r="J10" s="142"/>
      <c r="K10" s="142"/>
      <c r="L10" s="142"/>
      <c r="M10" s="142"/>
      <c r="N10" s="142"/>
      <c r="O10" s="142"/>
      <c r="P10" s="142"/>
      <c r="Q10" s="142"/>
      <c r="R10" s="143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25"/>
    </row>
    <row r="11" spans="1:35" s="26" customFormat="1" ht="30" customHeight="1" x14ac:dyDescent="0.25">
      <c r="A11" s="25"/>
      <c r="B11" s="140"/>
      <c r="C11" s="140"/>
      <c r="D11" s="140"/>
      <c r="E11" s="140"/>
      <c r="F11" s="140"/>
      <c r="G11" s="140"/>
      <c r="H11" s="140"/>
      <c r="I11" s="144"/>
      <c r="J11" s="145"/>
      <c r="K11" s="145"/>
      <c r="L11" s="145"/>
      <c r="M11" s="145"/>
      <c r="N11" s="145"/>
      <c r="O11" s="145"/>
      <c r="P11" s="145"/>
      <c r="Q11" s="145"/>
      <c r="R11" s="146"/>
      <c r="S11" s="139"/>
      <c r="T11" s="139"/>
      <c r="U11" s="78">
        <v>2018</v>
      </c>
      <c r="V11" s="78">
        <v>2019</v>
      </c>
      <c r="W11" s="78">
        <v>2020</v>
      </c>
      <c r="X11" s="78">
        <v>2021</v>
      </c>
      <c r="Y11" s="78">
        <v>2022</v>
      </c>
      <c r="Z11" s="78">
        <v>2023</v>
      </c>
      <c r="AA11" s="78" t="s">
        <v>13</v>
      </c>
      <c r="AB11" s="78" t="s">
        <v>14</v>
      </c>
      <c r="AC11" s="25"/>
    </row>
    <row r="12" spans="1:35" s="26" customFormat="1" ht="15.75" customHeight="1" x14ac:dyDescent="0.25">
      <c r="A12" s="25"/>
      <c r="B12" s="79">
        <v>1</v>
      </c>
      <c r="C12" s="79">
        <v>2</v>
      </c>
      <c r="D12" s="79">
        <v>3</v>
      </c>
      <c r="E12" s="79">
        <v>4</v>
      </c>
      <c r="F12" s="79">
        <v>5</v>
      </c>
      <c r="G12" s="79">
        <v>6</v>
      </c>
      <c r="H12" s="79">
        <v>7</v>
      </c>
      <c r="I12" s="79">
        <v>8</v>
      </c>
      <c r="J12" s="79">
        <v>9</v>
      </c>
      <c r="K12" s="79">
        <v>10</v>
      </c>
      <c r="L12" s="79">
        <v>11</v>
      </c>
      <c r="M12" s="79">
        <v>12</v>
      </c>
      <c r="N12" s="79">
        <v>13</v>
      </c>
      <c r="O12" s="79">
        <v>14</v>
      </c>
      <c r="P12" s="79">
        <v>15</v>
      </c>
      <c r="Q12" s="79">
        <v>16</v>
      </c>
      <c r="R12" s="79">
        <v>17</v>
      </c>
      <c r="S12" s="78">
        <v>18</v>
      </c>
      <c r="T12" s="78">
        <v>19</v>
      </c>
      <c r="U12" s="78">
        <v>20</v>
      </c>
      <c r="V12" s="78">
        <v>21</v>
      </c>
      <c r="W12" s="78">
        <v>22</v>
      </c>
      <c r="X12" s="78">
        <v>23</v>
      </c>
      <c r="Y12" s="78">
        <v>24</v>
      </c>
      <c r="Z12" s="78">
        <v>25</v>
      </c>
      <c r="AA12" s="78">
        <v>26</v>
      </c>
      <c r="AB12" s="78">
        <v>27</v>
      </c>
      <c r="AC12" s="25"/>
    </row>
    <row r="13" spans="1:35" s="26" customFormat="1" ht="34.5" customHeight="1" x14ac:dyDescent="0.3">
      <c r="A13" s="25"/>
      <c r="B13" s="27">
        <v>0</v>
      </c>
      <c r="C13" s="27">
        <v>1</v>
      </c>
      <c r="D13" s="27">
        <v>4</v>
      </c>
      <c r="E13" s="28">
        <v>0</v>
      </c>
      <c r="F13" s="28">
        <v>4</v>
      </c>
      <c r="G13" s="28">
        <v>1</v>
      </c>
      <c r="H13" s="28">
        <v>2</v>
      </c>
      <c r="I13" s="28">
        <v>1</v>
      </c>
      <c r="J13" s="27">
        <v>5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80" t="s">
        <v>15</v>
      </c>
      <c r="T13" s="81" t="s">
        <v>16</v>
      </c>
      <c r="U13" s="82">
        <f t="shared" ref="U13:AA13" si="0">U19+U25+U32+U45</f>
        <v>4871.3999999999996</v>
      </c>
      <c r="V13" s="82">
        <f t="shared" si="0"/>
        <v>4950</v>
      </c>
      <c r="W13" s="82">
        <f t="shared" si="0"/>
        <v>2800.6</v>
      </c>
      <c r="X13" s="82">
        <f t="shared" si="0"/>
        <v>2800.6</v>
      </c>
      <c r="Y13" s="82">
        <f t="shared" si="0"/>
        <v>2800.6</v>
      </c>
      <c r="Z13" s="82">
        <f t="shared" si="0"/>
        <v>7103.9400000000005</v>
      </c>
      <c r="AA13" s="82">
        <f t="shared" si="0"/>
        <v>25327.14</v>
      </c>
      <c r="AB13" s="83">
        <v>2023</v>
      </c>
      <c r="AC13" s="29"/>
      <c r="AD13" s="30"/>
      <c r="AE13" s="30"/>
    </row>
    <row r="14" spans="1:35" s="26" customFormat="1" ht="37.5" customHeight="1" x14ac:dyDescent="0.3">
      <c r="A14" s="25"/>
      <c r="B14" s="31"/>
      <c r="C14" s="31"/>
      <c r="D14" s="31"/>
      <c r="E14" s="32"/>
      <c r="F14" s="32"/>
      <c r="G14" s="32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84" t="s">
        <v>28</v>
      </c>
      <c r="T14" s="85"/>
      <c r="U14" s="86"/>
      <c r="V14" s="86"/>
      <c r="W14" s="86"/>
      <c r="X14" s="86"/>
      <c r="Y14" s="86"/>
      <c r="Z14" s="86"/>
      <c r="AA14" s="86"/>
      <c r="AB14" s="85"/>
      <c r="AC14" s="29"/>
    </row>
    <row r="15" spans="1:35" s="26" customFormat="1" ht="21" customHeight="1" x14ac:dyDescent="0.3">
      <c r="A15" s="25"/>
      <c r="B15" s="31"/>
      <c r="C15" s="31"/>
      <c r="D15" s="31"/>
      <c r="E15" s="32"/>
      <c r="F15" s="32"/>
      <c r="G15" s="32"/>
      <c r="H15" s="32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87" t="s">
        <v>29</v>
      </c>
      <c r="T15" s="88" t="s">
        <v>17</v>
      </c>
      <c r="U15" s="89">
        <v>172909</v>
      </c>
      <c r="V15" s="89">
        <f>U15*1.023</f>
        <v>176885.90699999998</v>
      </c>
      <c r="W15" s="89">
        <f>V15*1.023</f>
        <v>180954.28286099996</v>
      </c>
      <c r="X15" s="89">
        <f>W15*1.023</f>
        <v>185116.23136680294</v>
      </c>
      <c r="Y15" s="89">
        <f>X15*1.023</f>
        <v>189373.90468823939</v>
      </c>
      <c r="Z15" s="89">
        <f>Y15*1.023</f>
        <v>193729.50449606887</v>
      </c>
      <c r="AA15" s="89">
        <f>Z15</f>
        <v>193729.50449606887</v>
      </c>
      <c r="AB15" s="90">
        <v>2023</v>
      </c>
      <c r="AC15" s="29"/>
      <c r="AD15" s="34"/>
      <c r="AF15" s="77">
        <f>W15-V15</f>
        <v>4068.3758609999786</v>
      </c>
      <c r="AG15" s="77">
        <f t="shared" ref="AG15:AI15" si="1">X15-W15</f>
        <v>4161.9485058029823</v>
      </c>
      <c r="AH15" s="77">
        <f t="shared" si="1"/>
        <v>4257.6733214364504</v>
      </c>
      <c r="AI15" s="77">
        <f t="shared" si="1"/>
        <v>4355.5998078294797</v>
      </c>
    </row>
    <row r="16" spans="1:35" s="26" customFormat="1" ht="42" customHeight="1" x14ac:dyDescent="0.3">
      <c r="A16" s="25"/>
      <c r="B16" s="31"/>
      <c r="C16" s="31"/>
      <c r="D16" s="31"/>
      <c r="E16" s="32"/>
      <c r="F16" s="32"/>
      <c r="G16" s="32"/>
      <c r="H16" s="32"/>
      <c r="I16" s="32"/>
      <c r="J16" s="33"/>
      <c r="K16" s="33"/>
      <c r="L16" s="33"/>
      <c r="M16" s="33"/>
      <c r="N16" s="33"/>
      <c r="O16" s="33"/>
      <c r="P16" s="33"/>
      <c r="Q16" s="33"/>
      <c r="R16" s="33"/>
      <c r="S16" s="91" t="s">
        <v>30</v>
      </c>
      <c r="T16" s="88" t="s">
        <v>18</v>
      </c>
      <c r="U16" s="89">
        <v>3615</v>
      </c>
      <c r="V16" s="89">
        <v>3700</v>
      </c>
      <c r="W16" s="89">
        <v>3800</v>
      </c>
      <c r="X16" s="89">
        <v>3900</v>
      </c>
      <c r="Y16" s="89">
        <v>4000</v>
      </c>
      <c r="Z16" s="89">
        <v>4100</v>
      </c>
      <c r="AA16" s="89">
        <v>4100</v>
      </c>
      <c r="AB16" s="85">
        <v>2023</v>
      </c>
      <c r="AC16" s="29"/>
      <c r="AD16" s="34"/>
    </row>
    <row r="17" spans="1:30" s="26" customFormat="1" ht="57" customHeight="1" x14ac:dyDescent="0.3">
      <c r="A17" s="25"/>
      <c r="B17" s="31"/>
      <c r="C17" s="31"/>
      <c r="D17" s="31"/>
      <c r="E17" s="32"/>
      <c r="F17" s="32"/>
      <c r="G17" s="32"/>
      <c r="H17" s="32"/>
      <c r="I17" s="32"/>
      <c r="J17" s="33"/>
      <c r="K17" s="33"/>
      <c r="L17" s="33"/>
      <c r="M17" s="33"/>
      <c r="N17" s="33"/>
      <c r="O17" s="33"/>
      <c r="P17" s="33"/>
      <c r="Q17" s="33"/>
      <c r="R17" s="35"/>
      <c r="S17" s="91" t="s">
        <v>31</v>
      </c>
      <c r="T17" s="88" t="s">
        <v>17</v>
      </c>
      <c r="U17" s="86">
        <v>457</v>
      </c>
      <c r="V17" s="86">
        <v>466</v>
      </c>
      <c r="W17" s="86">
        <v>475</v>
      </c>
      <c r="X17" s="86">
        <v>485</v>
      </c>
      <c r="Y17" s="86">
        <v>493</v>
      </c>
      <c r="Z17" s="86">
        <v>500</v>
      </c>
      <c r="AA17" s="86">
        <v>500</v>
      </c>
      <c r="AB17" s="85">
        <v>2023</v>
      </c>
      <c r="AC17" s="29"/>
      <c r="AD17" s="34"/>
    </row>
    <row r="18" spans="1:30" s="26" customFormat="1" ht="39.75" customHeight="1" x14ac:dyDescent="0.3">
      <c r="A18" s="25"/>
      <c r="B18" s="31"/>
      <c r="C18" s="31"/>
      <c r="D18" s="31"/>
      <c r="E18" s="32"/>
      <c r="F18" s="32"/>
      <c r="G18" s="32"/>
      <c r="H18" s="32"/>
      <c r="I18" s="32"/>
      <c r="J18" s="33"/>
      <c r="K18" s="33"/>
      <c r="L18" s="33"/>
      <c r="M18" s="33"/>
      <c r="N18" s="33"/>
      <c r="O18" s="33"/>
      <c r="P18" s="33"/>
      <c r="Q18" s="33"/>
      <c r="R18" s="35"/>
      <c r="S18" s="87" t="s">
        <v>32</v>
      </c>
      <c r="T18" s="88" t="s">
        <v>16</v>
      </c>
      <c r="U18" s="92">
        <v>2767</v>
      </c>
      <c r="V18" s="92">
        <f>U18*1.02</f>
        <v>2822.34</v>
      </c>
      <c r="W18" s="92">
        <f>V18*1.02</f>
        <v>2878.7868000000003</v>
      </c>
      <c r="X18" s="92">
        <f>W18*1.02</f>
        <v>2936.3625360000005</v>
      </c>
      <c r="Y18" s="92">
        <f>X18*1.02</f>
        <v>2995.0897867200006</v>
      </c>
      <c r="Z18" s="92">
        <f>Y18*1.02</f>
        <v>3054.9915824544005</v>
      </c>
      <c r="AA18" s="92">
        <f xml:space="preserve"> SUM(U18:Z18)</f>
        <v>17454.570705174403</v>
      </c>
      <c r="AB18" s="85">
        <v>2023</v>
      </c>
      <c r="AC18" s="29"/>
      <c r="AD18" s="34"/>
    </row>
    <row r="19" spans="1:30" s="26" customFormat="1" ht="41.25" customHeight="1" x14ac:dyDescent="0.3">
      <c r="A19" s="25"/>
      <c r="B19" s="27">
        <v>0</v>
      </c>
      <c r="C19" s="27">
        <v>1</v>
      </c>
      <c r="D19" s="27">
        <v>4</v>
      </c>
      <c r="E19" s="28">
        <v>0</v>
      </c>
      <c r="F19" s="28">
        <v>4</v>
      </c>
      <c r="G19" s="28">
        <v>1</v>
      </c>
      <c r="H19" s="28">
        <v>2</v>
      </c>
      <c r="I19" s="28">
        <v>1</v>
      </c>
      <c r="J19" s="27">
        <v>5</v>
      </c>
      <c r="K19" s="27">
        <v>0</v>
      </c>
      <c r="L19" s="27">
        <v>0</v>
      </c>
      <c r="M19" s="27">
        <v>1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93" t="s">
        <v>33</v>
      </c>
      <c r="T19" s="94" t="s">
        <v>16</v>
      </c>
      <c r="U19" s="95">
        <f t="shared" ref="U19:Z19" si="2">U21+U23</f>
        <v>0</v>
      </c>
      <c r="V19" s="95">
        <f t="shared" si="2"/>
        <v>0</v>
      </c>
      <c r="W19" s="95">
        <f t="shared" si="2"/>
        <v>0</v>
      </c>
      <c r="X19" s="96">
        <f t="shared" si="2"/>
        <v>0</v>
      </c>
      <c r="Y19" s="95">
        <f t="shared" si="2"/>
        <v>0</v>
      </c>
      <c r="Z19" s="95">
        <f t="shared" si="2"/>
        <v>306</v>
      </c>
      <c r="AA19" s="95">
        <f t="shared" ref="AA19:AA24" si="3">SUM(U19:Z19)</f>
        <v>306</v>
      </c>
      <c r="AB19" s="97">
        <v>2023</v>
      </c>
      <c r="AC19" s="29"/>
    </row>
    <row r="20" spans="1:30" s="26" customFormat="1" ht="60.75" customHeight="1" x14ac:dyDescent="0.3">
      <c r="A20" s="25"/>
      <c r="B20" s="36"/>
      <c r="C20" s="36"/>
      <c r="D20" s="36"/>
      <c r="E20" s="37"/>
      <c r="F20" s="37"/>
      <c r="G20" s="37"/>
      <c r="H20" s="37"/>
      <c r="I20" s="37"/>
      <c r="J20" s="38"/>
      <c r="K20" s="38"/>
      <c r="L20" s="38"/>
      <c r="M20" s="38"/>
      <c r="N20" s="38"/>
      <c r="O20" s="38"/>
      <c r="P20" s="38"/>
      <c r="Q20" s="38"/>
      <c r="R20" s="39"/>
      <c r="S20" s="98" t="s">
        <v>34</v>
      </c>
      <c r="T20" s="99" t="s">
        <v>18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f>Z22+Z24</f>
        <v>8</v>
      </c>
      <c r="AA20" s="85">
        <f t="shared" si="3"/>
        <v>8</v>
      </c>
      <c r="AB20" s="85">
        <v>2023</v>
      </c>
      <c r="AC20" s="29"/>
    </row>
    <row r="21" spans="1:30" s="26" customFormat="1" ht="41.25" customHeight="1" x14ac:dyDescent="0.3">
      <c r="A21" s="25"/>
      <c r="B21" s="40">
        <v>0</v>
      </c>
      <c r="C21" s="40">
        <v>1</v>
      </c>
      <c r="D21" s="40">
        <v>4</v>
      </c>
      <c r="E21" s="41">
        <v>0</v>
      </c>
      <c r="F21" s="41">
        <v>4</v>
      </c>
      <c r="G21" s="41">
        <v>1</v>
      </c>
      <c r="H21" s="41">
        <v>2</v>
      </c>
      <c r="I21" s="41">
        <v>1</v>
      </c>
      <c r="J21" s="42">
        <v>5</v>
      </c>
      <c r="K21" s="40">
        <v>0</v>
      </c>
      <c r="L21" s="40">
        <v>0</v>
      </c>
      <c r="M21" s="40">
        <v>1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98" t="s">
        <v>35</v>
      </c>
      <c r="T21" s="88" t="s">
        <v>16</v>
      </c>
      <c r="U21" s="100">
        <v>0</v>
      </c>
      <c r="V21" s="100">
        <v>0</v>
      </c>
      <c r="W21" s="100">
        <v>0</v>
      </c>
      <c r="X21" s="100">
        <v>0</v>
      </c>
      <c r="Y21" s="100">
        <v>0</v>
      </c>
      <c r="Z21" s="100">
        <v>180</v>
      </c>
      <c r="AA21" s="100">
        <f>SUM(U21:Z21)</f>
        <v>180</v>
      </c>
      <c r="AB21" s="85">
        <v>2023</v>
      </c>
      <c r="AC21" s="29"/>
    </row>
    <row r="22" spans="1:30" s="26" customFormat="1" ht="57" customHeight="1" x14ac:dyDescent="0.3">
      <c r="A22" s="25"/>
      <c r="B22" s="36"/>
      <c r="C22" s="36"/>
      <c r="D22" s="36"/>
      <c r="E22" s="37"/>
      <c r="F22" s="37"/>
      <c r="G22" s="37"/>
      <c r="H22" s="37"/>
      <c r="I22" s="37"/>
      <c r="J22" s="38"/>
      <c r="K22" s="38"/>
      <c r="L22" s="38"/>
      <c r="M22" s="38"/>
      <c r="N22" s="38"/>
      <c r="O22" s="38"/>
      <c r="P22" s="38"/>
      <c r="Q22" s="38"/>
      <c r="R22" s="43"/>
      <c r="S22" s="98" t="s">
        <v>36</v>
      </c>
      <c r="T22" s="99" t="s">
        <v>18</v>
      </c>
      <c r="U22" s="85">
        <v>0</v>
      </c>
      <c r="V22" s="85">
        <v>0</v>
      </c>
      <c r="W22" s="85">
        <v>0</v>
      </c>
      <c r="X22" s="85">
        <v>0</v>
      </c>
      <c r="Y22" s="85">
        <v>0</v>
      </c>
      <c r="Z22" s="85">
        <v>6</v>
      </c>
      <c r="AA22" s="85">
        <f>SUM(U22:Z22)</f>
        <v>6</v>
      </c>
      <c r="AB22" s="85">
        <v>2023</v>
      </c>
      <c r="AC22" s="29"/>
    </row>
    <row r="23" spans="1:30" s="26" customFormat="1" ht="39" customHeight="1" x14ac:dyDescent="0.3">
      <c r="A23" s="25"/>
      <c r="B23" s="40">
        <v>0</v>
      </c>
      <c r="C23" s="40">
        <v>1</v>
      </c>
      <c r="D23" s="40">
        <v>4</v>
      </c>
      <c r="E23" s="41">
        <v>0</v>
      </c>
      <c r="F23" s="41">
        <v>4</v>
      </c>
      <c r="G23" s="41">
        <v>1</v>
      </c>
      <c r="H23" s="41">
        <v>2</v>
      </c>
      <c r="I23" s="41">
        <v>1</v>
      </c>
      <c r="J23" s="42">
        <v>5</v>
      </c>
      <c r="K23" s="40">
        <v>0</v>
      </c>
      <c r="L23" s="40">
        <v>0</v>
      </c>
      <c r="M23" s="40">
        <v>1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98" t="s">
        <v>37</v>
      </c>
      <c r="T23" s="88" t="s">
        <v>16</v>
      </c>
      <c r="U23" s="100">
        <v>0</v>
      </c>
      <c r="V23" s="100">
        <v>0</v>
      </c>
      <c r="W23" s="100">
        <v>0</v>
      </c>
      <c r="X23" s="100">
        <v>0</v>
      </c>
      <c r="Y23" s="100">
        <v>0</v>
      </c>
      <c r="Z23" s="100">
        <v>126</v>
      </c>
      <c r="AA23" s="100">
        <f t="shared" si="3"/>
        <v>126</v>
      </c>
      <c r="AB23" s="85">
        <v>2023</v>
      </c>
      <c r="AC23" s="29"/>
    </row>
    <row r="24" spans="1:30" s="26" customFormat="1" ht="57" customHeight="1" x14ac:dyDescent="0.3">
      <c r="A24" s="25"/>
      <c r="B24" s="36"/>
      <c r="C24" s="36"/>
      <c r="D24" s="36"/>
      <c r="E24" s="37"/>
      <c r="F24" s="37"/>
      <c r="G24" s="37"/>
      <c r="H24" s="37"/>
      <c r="I24" s="37"/>
      <c r="J24" s="38"/>
      <c r="K24" s="38"/>
      <c r="L24" s="38"/>
      <c r="M24" s="38"/>
      <c r="N24" s="38"/>
      <c r="O24" s="38"/>
      <c r="P24" s="38"/>
      <c r="Q24" s="38"/>
      <c r="R24" s="43"/>
      <c r="S24" s="98" t="s">
        <v>38</v>
      </c>
      <c r="T24" s="99" t="s">
        <v>18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2</v>
      </c>
      <c r="AA24" s="85">
        <f t="shared" si="3"/>
        <v>2</v>
      </c>
      <c r="AB24" s="85">
        <v>2023</v>
      </c>
      <c r="AC24" s="29"/>
    </row>
    <row r="25" spans="1:30" s="46" customFormat="1" ht="36" customHeight="1" x14ac:dyDescent="0.3">
      <c r="A25" s="44"/>
      <c r="B25" s="27">
        <v>0</v>
      </c>
      <c r="C25" s="27">
        <v>1</v>
      </c>
      <c r="D25" s="27">
        <v>4</v>
      </c>
      <c r="E25" s="27">
        <v>0</v>
      </c>
      <c r="F25" s="27">
        <v>4</v>
      </c>
      <c r="G25" s="27">
        <v>1</v>
      </c>
      <c r="H25" s="27">
        <v>2</v>
      </c>
      <c r="I25" s="27">
        <v>1</v>
      </c>
      <c r="J25" s="27">
        <v>5</v>
      </c>
      <c r="K25" s="27">
        <v>0</v>
      </c>
      <c r="L25" s="27">
        <v>0</v>
      </c>
      <c r="M25" s="27">
        <v>2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101" t="s">
        <v>39</v>
      </c>
      <c r="T25" s="94" t="s">
        <v>16</v>
      </c>
      <c r="U25" s="96">
        <f>U27+U30</f>
        <v>0</v>
      </c>
      <c r="V25" s="96">
        <f>V27+V30</f>
        <v>0</v>
      </c>
      <c r="W25" s="96">
        <f>W27+W30</f>
        <v>0</v>
      </c>
      <c r="X25" s="96">
        <f>X27</f>
        <v>0</v>
      </c>
      <c r="Y25" s="96">
        <f>Y27+Y30</f>
        <v>0</v>
      </c>
      <c r="Z25" s="96">
        <f>Z27+Z30</f>
        <v>147.94</v>
      </c>
      <c r="AA25" s="96">
        <f>AA27+AA30</f>
        <v>147.94</v>
      </c>
      <c r="AB25" s="97">
        <v>2023</v>
      </c>
      <c r="AC25" s="45"/>
    </row>
    <row r="26" spans="1:30" s="48" customFormat="1" ht="37.5" x14ac:dyDescent="0.3">
      <c r="A26" s="44"/>
      <c r="B26" s="31"/>
      <c r="C26" s="31"/>
      <c r="D26" s="31"/>
      <c r="E26" s="32"/>
      <c r="F26" s="32"/>
      <c r="G26" s="32"/>
      <c r="H26" s="32"/>
      <c r="I26" s="32"/>
      <c r="J26" s="33"/>
      <c r="K26" s="33"/>
      <c r="L26" s="33"/>
      <c r="M26" s="33"/>
      <c r="N26" s="33"/>
      <c r="O26" s="33"/>
      <c r="P26" s="33"/>
      <c r="Q26" s="33"/>
      <c r="R26" s="33"/>
      <c r="S26" s="102" t="s">
        <v>40</v>
      </c>
      <c r="T26" s="103" t="s">
        <v>18</v>
      </c>
      <c r="U26" s="103">
        <v>0</v>
      </c>
      <c r="V26" s="103">
        <v>0</v>
      </c>
      <c r="W26" s="103">
        <v>0</v>
      </c>
      <c r="X26" s="85">
        <v>0</v>
      </c>
      <c r="Y26" s="85">
        <v>0</v>
      </c>
      <c r="Z26" s="103">
        <v>1</v>
      </c>
      <c r="AA26" s="103">
        <f>SUM(U26:Z26)</f>
        <v>1</v>
      </c>
      <c r="AB26" s="103">
        <v>2023</v>
      </c>
      <c r="AC26" s="47"/>
    </row>
    <row r="27" spans="1:30" s="48" customFormat="1" ht="43.5" customHeight="1" x14ac:dyDescent="0.3">
      <c r="A27" s="44"/>
      <c r="B27" s="40">
        <v>0</v>
      </c>
      <c r="C27" s="40">
        <v>1</v>
      </c>
      <c r="D27" s="40">
        <v>2</v>
      </c>
      <c r="E27" s="41">
        <v>0</v>
      </c>
      <c r="F27" s="41">
        <v>4</v>
      </c>
      <c r="G27" s="41">
        <v>1</v>
      </c>
      <c r="H27" s="41">
        <v>2</v>
      </c>
      <c r="I27" s="41">
        <v>1</v>
      </c>
      <c r="J27" s="42">
        <v>5</v>
      </c>
      <c r="K27" s="40">
        <v>0</v>
      </c>
      <c r="L27" s="40">
        <v>0</v>
      </c>
      <c r="M27" s="40">
        <v>2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104" t="s">
        <v>41</v>
      </c>
      <c r="T27" s="85" t="s">
        <v>16</v>
      </c>
      <c r="U27" s="100">
        <v>0</v>
      </c>
      <c r="V27" s="100">
        <v>0</v>
      </c>
      <c r="W27" s="100">
        <v>0</v>
      </c>
      <c r="X27" s="100">
        <v>0</v>
      </c>
      <c r="Y27" s="105">
        <v>0</v>
      </c>
      <c r="Z27" s="105">
        <f>13.255*8</f>
        <v>106.04</v>
      </c>
      <c r="AA27" s="105">
        <f>SUM(U27:Z27)</f>
        <v>106.04</v>
      </c>
      <c r="AB27" s="85">
        <v>2023</v>
      </c>
      <c r="AC27" s="49"/>
    </row>
    <row r="28" spans="1:30" s="48" customFormat="1" ht="35.25" customHeight="1" x14ac:dyDescent="0.3">
      <c r="A28" s="44"/>
      <c r="B28" s="31"/>
      <c r="C28" s="31"/>
      <c r="D28" s="31"/>
      <c r="E28" s="32"/>
      <c r="F28" s="32"/>
      <c r="G28" s="32"/>
      <c r="H28" s="32"/>
      <c r="I28" s="32"/>
      <c r="J28" s="33"/>
      <c r="K28" s="33"/>
      <c r="L28" s="33"/>
      <c r="M28" s="33"/>
      <c r="N28" s="33"/>
      <c r="O28" s="33"/>
      <c r="P28" s="33"/>
      <c r="Q28" s="33"/>
      <c r="R28" s="33"/>
      <c r="S28" s="84" t="s">
        <v>42</v>
      </c>
      <c r="T28" s="85" t="s">
        <v>18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125">
        <v>1</v>
      </c>
      <c r="AA28" s="125">
        <v>1</v>
      </c>
      <c r="AB28" s="125">
        <v>2023</v>
      </c>
      <c r="AC28" s="49"/>
    </row>
    <row r="29" spans="1:30" s="48" customFormat="1" ht="35.25" customHeight="1" x14ac:dyDescent="0.3">
      <c r="A29" s="44"/>
      <c r="B29" s="31"/>
      <c r="C29" s="31"/>
      <c r="D29" s="31"/>
      <c r="E29" s="32"/>
      <c r="F29" s="32"/>
      <c r="G29" s="32"/>
      <c r="H29" s="32"/>
      <c r="I29" s="32"/>
      <c r="J29" s="33"/>
      <c r="K29" s="33"/>
      <c r="L29" s="33"/>
      <c r="M29" s="33"/>
      <c r="N29" s="33"/>
      <c r="O29" s="33"/>
      <c r="P29" s="33"/>
      <c r="Q29" s="33"/>
      <c r="R29" s="33"/>
      <c r="S29" s="84" t="s">
        <v>43</v>
      </c>
      <c r="T29" s="85" t="s">
        <v>18</v>
      </c>
      <c r="U29" s="85">
        <v>0</v>
      </c>
      <c r="V29" s="85">
        <v>0</v>
      </c>
      <c r="W29" s="85">
        <v>0</v>
      </c>
      <c r="X29" s="85">
        <v>0</v>
      </c>
      <c r="Y29" s="85">
        <v>0</v>
      </c>
      <c r="Z29" s="85">
        <v>2</v>
      </c>
      <c r="AA29" s="86">
        <v>2</v>
      </c>
      <c r="AB29" s="85">
        <v>2023</v>
      </c>
      <c r="AC29" s="49"/>
    </row>
    <row r="30" spans="1:30" s="48" customFormat="1" ht="40.5" customHeight="1" x14ac:dyDescent="0.3">
      <c r="A30" s="44"/>
      <c r="B30" s="40">
        <v>0</v>
      </c>
      <c r="C30" s="40">
        <v>1</v>
      </c>
      <c r="D30" s="40">
        <v>4</v>
      </c>
      <c r="E30" s="41">
        <v>0</v>
      </c>
      <c r="F30" s="41">
        <v>4</v>
      </c>
      <c r="G30" s="41">
        <v>1</v>
      </c>
      <c r="H30" s="41">
        <v>2</v>
      </c>
      <c r="I30" s="41">
        <v>1</v>
      </c>
      <c r="J30" s="42">
        <v>5</v>
      </c>
      <c r="K30" s="40">
        <v>0</v>
      </c>
      <c r="L30" s="40">
        <v>0</v>
      </c>
      <c r="M30" s="40">
        <v>2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104" t="s">
        <v>44</v>
      </c>
      <c r="T30" s="85" t="s">
        <v>16</v>
      </c>
      <c r="U30" s="100">
        <v>0</v>
      </c>
      <c r="V30" s="100">
        <v>0</v>
      </c>
      <c r="W30" s="100">
        <v>0</v>
      </c>
      <c r="X30" s="100">
        <v>0</v>
      </c>
      <c r="Y30" s="105">
        <v>0</v>
      </c>
      <c r="Z30" s="105">
        <f>ROUND(5.238*8,1)</f>
        <v>41.9</v>
      </c>
      <c r="AA30" s="100">
        <f>SUM(U30:Z30)</f>
        <v>41.9</v>
      </c>
      <c r="AB30" s="85">
        <v>2023</v>
      </c>
      <c r="AC30" s="49"/>
    </row>
    <row r="31" spans="1:30" s="48" customFormat="1" ht="37.5" customHeight="1" x14ac:dyDescent="0.3">
      <c r="A31" s="44"/>
      <c r="B31" s="31"/>
      <c r="C31" s="31"/>
      <c r="D31" s="31"/>
      <c r="E31" s="32"/>
      <c r="F31" s="32"/>
      <c r="G31" s="32"/>
      <c r="H31" s="32"/>
      <c r="I31" s="32"/>
      <c r="J31" s="33"/>
      <c r="K31" s="33"/>
      <c r="L31" s="33"/>
      <c r="M31" s="33"/>
      <c r="N31" s="33"/>
      <c r="O31" s="33"/>
      <c r="P31" s="33"/>
      <c r="Q31" s="33"/>
      <c r="R31" s="33"/>
      <c r="S31" s="84" t="s">
        <v>45</v>
      </c>
      <c r="T31" s="85" t="s">
        <v>18</v>
      </c>
      <c r="U31" s="85">
        <v>0</v>
      </c>
      <c r="V31" s="85">
        <v>0</v>
      </c>
      <c r="W31" s="85">
        <v>0</v>
      </c>
      <c r="X31" s="85">
        <v>0</v>
      </c>
      <c r="Y31" s="85">
        <v>0</v>
      </c>
      <c r="Z31" s="85">
        <v>2</v>
      </c>
      <c r="AA31" s="85">
        <v>2</v>
      </c>
      <c r="AB31" s="85">
        <v>2023</v>
      </c>
      <c r="AC31" s="49"/>
    </row>
    <row r="32" spans="1:30" s="26" customFormat="1" ht="57" customHeight="1" x14ac:dyDescent="0.3">
      <c r="A32" s="25"/>
      <c r="B32" s="27">
        <v>0</v>
      </c>
      <c r="C32" s="27">
        <v>1</v>
      </c>
      <c r="D32" s="27">
        <v>4</v>
      </c>
      <c r="E32" s="27">
        <v>0</v>
      </c>
      <c r="F32" s="27">
        <v>4</v>
      </c>
      <c r="G32" s="27">
        <v>1</v>
      </c>
      <c r="H32" s="27">
        <v>2</v>
      </c>
      <c r="I32" s="27">
        <v>1</v>
      </c>
      <c r="J32" s="27">
        <v>5</v>
      </c>
      <c r="K32" s="27">
        <v>0</v>
      </c>
      <c r="L32" s="27">
        <v>0</v>
      </c>
      <c r="M32" s="27">
        <v>3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101" t="s">
        <v>46</v>
      </c>
      <c r="T32" s="106" t="s">
        <v>16</v>
      </c>
      <c r="U32" s="107">
        <f t="shared" ref="U32:Z32" si="4">U34+U37</f>
        <v>0</v>
      </c>
      <c r="V32" s="107">
        <f t="shared" si="4"/>
        <v>0</v>
      </c>
      <c r="W32" s="107">
        <f t="shared" si="4"/>
        <v>0</v>
      </c>
      <c r="X32" s="107">
        <f t="shared" si="4"/>
        <v>0</v>
      </c>
      <c r="Y32" s="107">
        <f t="shared" si="4"/>
        <v>0</v>
      </c>
      <c r="Z32" s="107">
        <f t="shared" si="4"/>
        <v>370</v>
      </c>
      <c r="AA32" s="107">
        <f>SUM(U32:Z32)</f>
        <v>370</v>
      </c>
      <c r="AB32" s="94">
        <v>2023</v>
      </c>
      <c r="AC32" s="29"/>
    </row>
    <row r="33" spans="1:32" s="26" customFormat="1" ht="44.45" customHeight="1" x14ac:dyDescent="0.3">
      <c r="A33" s="25"/>
      <c r="B33" s="31"/>
      <c r="C33" s="31"/>
      <c r="D33" s="31"/>
      <c r="E33" s="32"/>
      <c r="F33" s="32"/>
      <c r="G33" s="32"/>
      <c r="H33" s="32"/>
      <c r="I33" s="32"/>
      <c r="J33" s="33"/>
      <c r="K33" s="33"/>
      <c r="L33" s="33"/>
      <c r="M33" s="33"/>
      <c r="N33" s="33"/>
      <c r="O33" s="33"/>
      <c r="P33" s="33"/>
      <c r="Q33" s="33"/>
      <c r="R33" s="33"/>
      <c r="S33" s="104" t="s">
        <v>47</v>
      </c>
      <c r="T33" s="85" t="s">
        <v>18</v>
      </c>
      <c r="U33" s="108">
        <f>U38+U40+U42</f>
        <v>4</v>
      </c>
      <c r="V33" s="108">
        <f>V38+V40+V42</f>
        <v>11</v>
      </c>
      <c r="W33" s="108">
        <f t="shared" ref="W33:AA33" si="5">W38+W40+W42</f>
        <v>4</v>
      </c>
      <c r="X33" s="108">
        <f t="shared" si="5"/>
        <v>4</v>
      </c>
      <c r="Y33" s="108">
        <f t="shared" si="5"/>
        <v>4</v>
      </c>
      <c r="Z33" s="108">
        <f t="shared" si="5"/>
        <v>10</v>
      </c>
      <c r="AA33" s="108">
        <f t="shared" si="5"/>
        <v>37</v>
      </c>
      <c r="AB33" s="103">
        <v>2023</v>
      </c>
      <c r="AC33" s="29"/>
    </row>
    <row r="34" spans="1:32" s="26" customFormat="1" ht="37.5" x14ac:dyDescent="0.3">
      <c r="A34" s="25"/>
      <c r="B34" s="40">
        <v>0</v>
      </c>
      <c r="C34" s="40">
        <v>1</v>
      </c>
      <c r="D34" s="40">
        <v>4</v>
      </c>
      <c r="E34" s="50">
        <v>0</v>
      </c>
      <c r="F34" s="50">
        <v>4</v>
      </c>
      <c r="G34" s="50">
        <v>1</v>
      </c>
      <c r="H34" s="50">
        <v>2</v>
      </c>
      <c r="I34" s="50">
        <v>1</v>
      </c>
      <c r="J34" s="40">
        <v>5</v>
      </c>
      <c r="K34" s="40">
        <v>0</v>
      </c>
      <c r="L34" s="40">
        <v>0</v>
      </c>
      <c r="M34" s="40">
        <v>3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104" t="s">
        <v>48</v>
      </c>
      <c r="T34" s="109" t="s">
        <v>16</v>
      </c>
      <c r="U34" s="100">
        <v>0</v>
      </c>
      <c r="V34" s="100">
        <v>0</v>
      </c>
      <c r="W34" s="100">
        <v>0</v>
      </c>
      <c r="X34" s="110">
        <v>0</v>
      </c>
      <c r="Y34" s="110">
        <v>0</v>
      </c>
      <c r="Z34" s="110">
        <v>250</v>
      </c>
      <c r="AA34" s="111">
        <f>U34+V34+W34+X34+Y34+Z34</f>
        <v>250</v>
      </c>
      <c r="AB34" s="103">
        <v>2023</v>
      </c>
      <c r="AC34" s="29"/>
    </row>
    <row r="35" spans="1:32" s="26" customFormat="1" ht="22.5" customHeight="1" x14ac:dyDescent="0.3">
      <c r="A35" s="25"/>
      <c r="B35" s="31"/>
      <c r="C35" s="31"/>
      <c r="D35" s="31"/>
      <c r="E35" s="32"/>
      <c r="F35" s="32"/>
      <c r="G35" s="32"/>
      <c r="H35" s="32"/>
      <c r="I35" s="32"/>
      <c r="J35" s="33"/>
      <c r="K35" s="33"/>
      <c r="L35" s="33"/>
      <c r="M35" s="33"/>
      <c r="N35" s="33"/>
      <c r="O35" s="33"/>
      <c r="P35" s="33"/>
      <c r="Q35" s="33"/>
      <c r="R35" s="33"/>
      <c r="S35" s="104" t="s">
        <v>49</v>
      </c>
      <c r="T35" s="85" t="s">
        <v>18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6</v>
      </c>
      <c r="AA35" s="108">
        <f>U35+V35+W35+X35+Y35+Z35</f>
        <v>6</v>
      </c>
      <c r="AB35" s="103">
        <v>2023</v>
      </c>
      <c r="AC35" s="29"/>
    </row>
    <row r="36" spans="1:32" s="26" customFormat="1" ht="75" x14ac:dyDescent="0.3">
      <c r="A36" s="25"/>
      <c r="B36" s="31"/>
      <c r="C36" s="31"/>
      <c r="D36" s="31"/>
      <c r="E36" s="32"/>
      <c r="F36" s="32"/>
      <c r="G36" s="32"/>
      <c r="H36" s="32"/>
      <c r="I36" s="32"/>
      <c r="J36" s="33"/>
      <c r="K36" s="33"/>
      <c r="L36" s="33"/>
      <c r="M36" s="33"/>
      <c r="N36" s="33"/>
      <c r="O36" s="33"/>
      <c r="P36" s="33"/>
      <c r="Q36" s="33"/>
      <c r="R36" s="33"/>
      <c r="S36" s="104" t="s">
        <v>50</v>
      </c>
      <c r="T36" s="85" t="s">
        <v>19</v>
      </c>
      <c r="U36" s="112">
        <v>0</v>
      </c>
      <c r="V36" s="112">
        <v>0</v>
      </c>
      <c r="W36" s="112">
        <v>0</v>
      </c>
      <c r="X36" s="113">
        <v>0</v>
      </c>
      <c r="Y36" s="113">
        <v>0</v>
      </c>
      <c r="Z36" s="113">
        <v>10000</v>
      </c>
      <c r="AA36" s="114">
        <f>U36+V36+W36+X36+Y36+Z36</f>
        <v>10000</v>
      </c>
      <c r="AB36" s="103">
        <v>2023</v>
      </c>
      <c r="AC36" s="29"/>
    </row>
    <row r="37" spans="1:32" s="26" customFormat="1" ht="63.75" customHeight="1" x14ac:dyDescent="0.3">
      <c r="A37" s="25"/>
      <c r="B37" s="40">
        <v>0</v>
      </c>
      <c r="C37" s="40">
        <v>1</v>
      </c>
      <c r="D37" s="40">
        <v>4</v>
      </c>
      <c r="E37" s="50">
        <v>0</v>
      </c>
      <c r="F37" s="50">
        <v>4</v>
      </c>
      <c r="G37" s="50">
        <v>1</v>
      </c>
      <c r="H37" s="50">
        <v>2</v>
      </c>
      <c r="I37" s="50">
        <v>1</v>
      </c>
      <c r="J37" s="40">
        <v>5</v>
      </c>
      <c r="K37" s="40">
        <v>0</v>
      </c>
      <c r="L37" s="40">
        <v>0</v>
      </c>
      <c r="M37" s="40">
        <v>3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104" t="s">
        <v>51</v>
      </c>
      <c r="T37" s="85" t="s">
        <v>16</v>
      </c>
      <c r="U37" s="100">
        <v>0</v>
      </c>
      <c r="V37" s="100">
        <v>0</v>
      </c>
      <c r="W37" s="100">
        <v>0</v>
      </c>
      <c r="X37" s="110">
        <v>0</v>
      </c>
      <c r="Y37" s="110">
        <v>0</v>
      </c>
      <c r="Z37" s="110">
        <v>120</v>
      </c>
      <c r="AA37" s="111">
        <f>U37+V37+W37+X37+Y37+Z37</f>
        <v>120</v>
      </c>
      <c r="AB37" s="103">
        <v>2023</v>
      </c>
      <c r="AC37" s="29"/>
    </row>
    <row r="38" spans="1:32" s="26" customFormat="1" ht="60" customHeight="1" x14ac:dyDescent="0.3">
      <c r="A38" s="25"/>
      <c r="B38" s="31"/>
      <c r="C38" s="31"/>
      <c r="D38" s="31"/>
      <c r="E38" s="32"/>
      <c r="F38" s="32"/>
      <c r="G38" s="32"/>
      <c r="H38" s="32"/>
      <c r="I38" s="32"/>
      <c r="J38" s="33"/>
      <c r="K38" s="33"/>
      <c r="L38" s="33"/>
      <c r="M38" s="33"/>
      <c r="N38" s="33"/>
      <c r="O38" s="33"/>
      <c r="P38" s="33"/>
      <c r="Q38" s="33"/>
      <c r="R38" s="33"/>
      <c r="S38" s="104" t="s">
        <v>52</v>
      </c>
      <c r="T38" s="85" t="s">
        <v>18</v>
      </c>
      <c r="U38" s="103">
        <v>0</v>
      </c>
      <c r="V38" s="103">
        <v>0</v>
      </c>
      <c r="W38" s="103">
        <v>0</v>
      </c>
      <c r="X38" s="103">
        <v>0</v>
      </c>
      <c r="Y38" s="103">
        <v>0</v>
      </c>
      <c r="Z38" s="103">
        <v>6</v>
      </c>
      <c r="AA38" s="108">
        <f>U38+V38+W38+X38+Y38+Z38</f>
        <v>6</v>
      </c>
      <c r="AB38" s="103">
        <v>2023</v>
      </c>
      <c r="AC38" s="29"/>
    </row>
    <row r="39" spans="1:32" s="26" customFormat="1" ht="39" customHeight="1" x14ac:dyDescent="0.3">
      <c r="A39" s="25"/>
      <c r="B39" s="40"/>
      <c r="C39" s="40"/>
      <c r="D39" s="40"/>
      <c r="E39" s="50"/>
      <c r="F39" s="50"/>
      <c r="G39" s="50"/>
      <c r="H39" s="50"/>
      <c r="I39" s="50"/>
      <c r="J39" s="40"/>
      <c r="K39" s="40"/>
      <c r="L39" s="40"/>
      <c r="M39" s="40"/>
      <c r="N39" s="40"/>
      <c r="O39" s="40"/>
      <c r="P39" s="40"/>
      <c r="Q39" s="40"/>
      <c r="R39" s="40"/>
      <c r="S39" s="104" t="s">
        <v>53</v>
      </c>
      <c r="T39" s="85" t="s">
        <v>20</v>
      </c>
      <c r="U39" s="90">
        <v>1</v>
      </c>
      <c r="V39" s="90">
        <v>1</v>
      </c>
      <c r="W39" s="90">
        <v>1</v>
      </c>
      <c r="X39" s="90">
        <v>1</v>
      </c>
      <c r="Y39" s="90">
        <v>1</v>
      </c>
      <c r="Z39" s="90">
        <v>1</v>
      </c>
      <c r="AA39" s="90">
        <v>1</v>
      </c>
      <c r="AB39" s="85">
        <v>2023</v>
      </c>
      <c r="AC39" s="29"/>
    </row>
    <row r="40" spans="1:32" s="26" customFormat="1" ht="37.5" customHeight="1" x14ac:dyDescent="0.3">
      <c r="A40" s="25"/>
      <c r="B40" s="31"/>
      <c r="C40" s="31"/>
      <c r="D40" s="31"/>
      <c r="E40" s="32"/>
      <c r="F40" s="32"/>
      <c r="G40" s="32"/>
      <c r="H40" s="32"/>
      <c r="I40" s="32"/>
      <c r="J40" s="33"/>
      <c r="K40" s="33"/>
      <c r="L40" s="33"/>
      <c r="M40" s="33"/>
      <c r="N40" s="33"/>
      <c r="O40" s="33"/>
      <c r="P40" s="33"/>
      <c r="Q40" s="33"/>
      <c r="R40" s="33"/>
      <c r="S40" s="104" t="s">
        <v>54</v>
      </c>
      <c r="T40" s="85" t="s">
        <v>18</v>
      </c>
      <c r="U40" s="85">
        <v>2</v>
      </c>
      <c r="V40" s="85">
        <v>3</v>
      </c>
      <c r="W40" s="85">
        <v>2</v>
      </c>
      <c r="X40" s="85">
        <v>2</v>
      </c>
      <c r="Y40" s="85">
        <v>2</v>
      </c>
      <c r="Z40" s="85">
        <v>2</v>
      </c>
      <c r="AA40" s="86">
        <f>U40+V40+W40+X40+Y40+Z40</f>
        <v>13</v>
      </c>
      <c r="AB40" s="85">
        <v>2023</v>
      </c>
      <c r="AC40" s="29"/>
    </row>
    <row r="41" spans="1:32" s="26" customFormat="1" ht="56.25" customHeight="1" x14ac:dyDescent="0.3">
      <c r="A41" s="25"/>
      <c r="B41" s="40"/>
      <c r="C41" s="40"/>
      <c r="D41" s="40"/>
      <c r="E41" s="50"/>
      <c r="F41" s="50"/>
      <c r="G41" s="50"/>
      <c r="H41" s="50"/>
      <c r="I41" s="50"/>
      <c r="J41" s="40"/>
      <c r="K41" s="40"/>
      <c r="L41" s="40"/>
      <c r="M41" s="40"/>
      <c r="N41" s="40"/>
      <c r="O41" s="40"/>
      <c r="P41" s="40"/>
      <c r="Q41" s="40"/>
      <c r="R41" s="40"/>
      <c r="S41" s="104" t="s">
        <v>55</v>
      </c>
      <c r="T41" s="85" t="s">
        <v>20</v>
      </c>
      <c r="U41" s="86">
        <v>1</v>
      </c>
      <c r="V41" s="86">
        <v>1</v>
      </c>
      <c r="W41" s="86">
        <v>1</v>
      </c>
      <c r="X41" s="86">
        <v>1</v>
      </c>
      <c r="Y41" s="86">
        <v>1</v>
      </c>
      <c r="Z41" s="86">
        <v>1</v>
      </c>
      <c r="AA41" s="86">
        <v>1</v>
      </c>
      <c r="AB41" s="85">
        <v>2023</v>
      </c>
      <c r="AC41" s="29"/>
    </row>
    <row r="42" spans="1:32" s="26" customFormat="1" ht="45" customHeight="1" x14ac:dyDescent="0.3">
      <c r="A42" s="25"/>
      <c r="B42" s="31"/>
      <c r="C42" s="31"/>
      <c r="D42" s="31"/>
      <c r="E42" s="32"/>
      <c r="F42" s="32"/>
      <c r="G42" s="32"/>
      <c r="H42" s="32"/>
      <c r="I42" s="32"/>
      <c r="J42" s="33"/>
      <c r="K42" s="33"/>
      <c r="L42" s="33"/>
      <c r="M42" s="33"/>
      <c r="N42" s="33"/>
      <c r="O42" s="33"/>
      <c r="P42" s="33"/>
      <c r="Q42" s="33"/>
      <c r="R42" s="33"/>
      <c r="S42" s="104" t="s">
        <v>56</v>
      </c>
      <c r="T42" s="85" t="s">
        <v>18</v>
      </c>
      <c r="U42" s="85">
        <v>2</v>
      </c>
      <c r="V42" s="85">
        <v>8</v>
      </c>
      <c r="W42" s="85">
        <v>2</v>
      </c>
      <c r="X42" s="85">
        <v>2</v>
      </c>
      <c r="Y42" s="85">
        <v>2</v>
      </c>
      <c r="Z42" s="85">
        <v>2</v>
      </c>
      <c r="AA42" s="86">
        <f>U42+V42+W42+X42+Y42+Z42</f>
        <v>18</v>
      </c>
      <c r="AB42" s="85">
        <v>2023</v>
      </c>
      <c r="AC42" s="29"/>
    </row>
    <row r="43" spans="1:32" s="26" customFormat="1" ht="43.5" customHeight="1" x14ac:dyDescent="0.3">
      <c r="A43" s="25"/>
      <c r="B43" s="40"/>
      <c r="C43" s="40"/>
      <c r="D43" s="40"/>
      <c r="E43" s="50"/>
      <c r="F43" s="50"/>
      <c r="G43" s="50"/>
      <c r="H43" s="50"/>
      <c r="I43" s="50"/>
      <c r="J43" s="40"/>
      <c r="K43" s="40"/>
      <c r="L43" s="40"/>
      <c r="M43" s="40"/>
      <c r="N43" s="40"/>
      <c r="O43" s="40"/>
      <c r="P43" s="40"/>
      <c r="Q43" s="40"/>
      <c r="R43" s="40"/>
      <c r="S43" s="104" t="s">
        <v>57</v>
      </c>
      <c r="T43" s="85" t="s">
        <v>20</v>
      </c>
      <c r="U43" s="86">
        <v>1</v>
      </c>
      <c r="V43" s="86">
        <v>1</v>
      </c>
      <c r="W43" s="86">
        <v>1</v>
      </c>
      <c r="X43" s="86">
        <v>1</v>
      </c>
      <c r="Y43" s="86">
        <v>1</v>
      </c>
      <c r="Z43" s="86">
        <v>1</v>
      </c>
      <c r="AA43" s="86">
        <v>1</v>
      </c>
      <c r="AB43" s="85">
        <v>2023</v>
      </c>
      <c r="AC43" s="29"/>
    </row>
    <row r="44" spans="1:32" s="26" customFormat="1" ht="39" customHeight="1" x14ac:dyDescent="0.3">
      <c r="A44" s="25"/>
      <c r="B44" s="31"/>
      <c r="C44" s="31"/>
      <c r="D44" s="31"/>
      <c r="E44" s="32"/>
      <c r="F44" s="32"/>
      <c r="G44" s="32"/>
      <c r="H44" s="32"/>
      <c r="I44" s="32"/>
      <c r="J44" s="33"/>
      <c r="K44" s="33"/>
      <c r="L44" s="33"/>
      <c r="M44" s="33"/>
      <c r="N44" s="33"/>
      <c r="O44" s="33"/>
      <c r="P44" s="33"/>
      <c r="Q44" s="33"/>
      <c r="R44" s="33"/>
      <c r="S44" s="104" t="s">
        <v>58</v>
      </c>
      <c r="T44" s="103" t="s">
        <v>18</v>
      </c>
      <c r="U44" s="103">
        <v>225</v>
      </c>
      <c r="V44" s="103">
        <v>225</v>
      </c>
      <c r="W44" s="103">
        <v>225</v>
      </c>
      <c r="X44" s="103">
        <v>225</v>
      </c>
      <c r="Y44" s="103">
        <v>225</v>
      </c>
      <c r="Z44" s="103">
        <v>225</v>
      </c>
      <c r="AA44" s="113">
        <f>SUM(U44:Z44)</f>
        <v>1350</v>
      </c>
      <c r="AB44" s="85">
        <v>2023</v>
      </c>
      <c r="AC44" s="29"/>
    </row>
    <row r="45" spans="1:32" s="26" customFormat="1" ht="75" customHeight="1" x14ac:dyDescent="0.3">
      <c r="A45" s="25"/>
      <c r="B45" s="27">
        <v>0</v>
      </c>
      <c r="C45" s="27">
        <v>1</v>
      </c>
      <c r="D45" s="27">
        <v>4</v>
      </c>
      <c r="E45" s="27">
        <v>0</v>
      </c>
      <c r="F45" s="27">
        <v>4</v>
      </c>
      <c r="G45" s="27">
        <v>1</v>
      </c>
      <c r="H45" s="27">
        <v>2</v>
      </c>
      <c r="I45" s="27">
        <v>1</v>
      </c>
      <c r="J45" s="27">
        <v>5</v>
      </c>
      <c r="K45" s="27">
        <v>0</v>
      </c>
      <c r="L45" s="27">
        <v>0</v>
      </c>
      <c r="M45" s="27">
        <v>4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101" t="s">
        <v>59</v>
      </c>
      <c r="T45" s="106" t="s">
        <v>16</v>
      </c>
      <c r="U45" s="107">
        <f t="shared" ref="U45:Z45" si="6">U51+U56+U66+U68+U74+U77+U82+U84+U89</f>
        <v>4871.3999999999996</v>
      </c>
      <c r="V45" s="107">
        <f t="shared" si="6"/>
        <v>4950</v>
      </c>
      <c r="W45" s="107">
        <f t="shared" si="6"/>
        <v>2800.6</v>
      </c>
      <c r="X45" s="107">
        <f t="shared" si="6"/>
        <v>2800.6</v>
      </c>
      <c r="Y45" s="107">
        <f t="shared" si="6"/>
        <v>2800.6</v>
      </c>
      <c r="Z45" s="107">
        <f t="shared" si="6"/>
        <v>6280</v>
      </c>
      <c r="AA45" s="107">
        <f>SUM(U45:Z45)</f>
        <v>24503.200000000001</v>
      </c>
      <c r="AB45" s="94">
        <v>2023</v>
      </c>
      <c r="AC45" s="29"/>
    </row>
    <row r="46" spans="1:32" s="26" customFormat="1" ht="40.5" customHeight="1" x14ac:dyDescent="0.3">
      <c r="A46" s="25"/>
      <c r="B46" s="31"/>
      <c r="C46" s="31"/>
      <c r="D46" s="31"/>
      <c r="E46" s="32"/>
      <c r="F46" s="32"/>
      <c r="G46" s="32"/>
      <c r="H46" s="32"/>
      <c r="I46" s="32"/>
      <c r="J46" s="33"/>
      <c r="K46" s="33"/>
      <c r="L46" s="33"/>
      <c r="M46" s="33"/>
      <c r="N46" s="33"/>
      <c r="O46" s="33"/>
      <c r="P46" s="33"/>
      <c r="Q46" s="33"/>
      <c r="R46" s="33"/>
      <c r="S46" s="104" t="s">
        <v>60</v>
      </c>
      <c r="T46" s="85" t="s">
        <v>18</v>
      </c>
      <c r="U46" s="86">
        <f t="shared" ref="U46:Z46" si="7">U50</f>
        <v>10</v>
      </c>
      <c r="V46" s="86">
        <f t="shared" si="7"/>
        <v>17</v>
      </c>
      <c r="W46" s="86">
        <f t="shared" si="7"/>
        <v>10</v>
      </c>
      <c r="X46" s="86">
        <f t="shared" si="7"/>
        <v>10</v>
      </c>
      <c r="Y46" s="86">
        <f t="shared" si="7"/>
        <v>10</v>
      </c>
      <c r="Z46" s="86">
        <f t="shared" si="7"/>
        <v>10</v>
      </c>
      <c r="AA46" s="86">
        <f>U46+V46+W46+X46+Y46+Z46</f>
        <v>67</v>
      </c>
      <c r="AB46" s="85">
        <v>2023</v>
      </c>
      <c r="AC46" s="29"/>
    </row>
    <row r="47" spans="1:32" s="26" customFormat="1" ht="27" customHeight="1" x14ac:dyDescent="0.3">
      <c r="A47" s="25"/>
      <c r="B47" s="31"/>
      <c r="C47" s="31"/>
      <c r="D47" s="31"/>
      <c r="E47" s="32"/>
      <c r="F47" s="32"/>
      <c r="G47" s="32"/>
      <c r="H47" s="32"/>
      <c r="I47" s="32"/>
      <c r="J47" s="33"/>
      <c r="K47" s="33"/>
      <c r="L47" s="33"/>
      <c r="M47" s="33"/>
      <c r="N47" s="33"/>
      <c r="O47" s="33"/>
      <c r="P47" s="33"/>
      <c r="Q47" s="33"/>
      <c r="R47" s="33"/>
      <c r="S47" s="102" t="s">
        <v>61</v>
      </c>
      <c r="T47" s="103" t="s">
        <v>18</v>
      </c>
      <c r="U47" s="108">
        <v>1</v>
      </c>
      <c r="V47" s="108">
        <v>1</v>
      </c>
      <c r="W47" s="108">
        <v>1</v>
      </c>
      <c r="X47" s="108">
        <v>1</v>
      </c>
      <c r="Y47" s="108">
        <v>1</v>
      </c>
      <c r="Z47" s="108">
        <v>1</v>
      </c>
      <c r="AA47" s="108">
        <v>1</v>
      </c>
      <c r="AB47" s="103">
        <v>2023</v>
      </c>
      <c r="AC47" s="29"/>
      <c r="AF47" s="30"/>
    </row>
    <row r="48" spans="1:32" s="26" customFormat="1" ht="39" customHeight="1" x14ac:dyDescent="0.3">
      <c r="A48" s="25"/>
      <c r="B48" s="31"/>
      <c r="C48" s="31"/>
      <c r="D48" s="31"/>
      <c r="E48" s="32"/>
      <c r="F48" s="32"/>
      <c r="G48" s="32"/>
      <c r="H48" s="32"/>
      <c r="I48" s="32"/>
      <c r="J48" s="33"/>
      <c r="K48" s="33"/>
      <c r="L48" s="33"/>
      <c r="M48" s="33"/>
      <c r="N48" s="33"/>
      <c r="O48" s="33"/>
      <c r="P48" s="33"/>
      <c r="Q48" s="33"/>
      <c r="R48" s="33"/>
      <c r="S48" s="115" t="s">
        <v>62</v>
      </c>
      <c r="T48" s="85" t="s">
        <v>17</v>
      </c>
      <c r="U48" s="89">
        <f t="shared" ref="U48:Z48" si="8">U73+U76+U81+U83+U88</f>
        <v>31000</v>
      </c>
      <c r="V48" s="89">
        <f t="shared" si="8"/>
        <v>43110</v>
      </c>
      <c r="W48" s="89">
        <f t="shared" si="8"/>
        <v>43250</v>
      </c>
      <c r="X48" s="89">
        <f t="shared" si="8"/>
        <v>44480</v>
      </c>
      <c r="Y48" s="89">
        <f t="shared" si="8"/>
        <v>44920</v>
      </c>
      <c r="Z48" s="89">
        <f t="shared" si="8"/>
        <v>65350</v>
      </c>
      <c r="AA48" s="89">
        <f>U48+V48+W48+X48+Y48+Z48</f>
        <v>272110</v>
      </c>
      <c r="AB48" s="85">
        <v>2023</v>
      </c>
      <c r="AC48" s="29"/>
    </row>
    <row r="49" spans="1:30" s="26" customFormat="1" ht="59.25" customHeight="1" x14ac:dyDescent="0.3">
      <c r="A49" s="25"/>
      <c r="B49" s="40"/>
      <c r="C49" s="40"/>
      <c r="D49" s="40"/>
      <c r="E49" s="50"/>
      <c r="F49" s="50"/>
      <c r="G49" s="50"/>
      <c r="H49" s="50"/>
      <c r="I49" s="50"/>
      <c r="J49" s="40"/>
      <c r="K49" s="40"/>
      <c r="L49" s="40"/>
      <c r="M49" s="40"/>
      <c r="N49" s="40"/>
      <c r="O49" s="40"/>
      <c r="P49" s="40"/>
      <c r="Q49" s="40"/>
      <c r="R49" s="40"/>
      <c r="S49" s="104" t="s">
        <v>63</v>
      </c>
      <c r="T49" s="85" t="s">
        <v>20</v>
      </c>
      <c r="U49" s="116">
        <v>1</v>
      </c>
      <c r="V49" s="116">
        <v>1</v>
      </c>
      <c r="W49" s="116">
        <v>1</v>
      </c>
      <c r="X49" s="116">
        <v>1</v>
      </c>
      <c r="Y49" s="116">
        <v>1</v>
      </c>
      <c r="Z49" s="116">
        <v>1</v>
      </c>
      <c r="AA49" s="89">
        <v>1</v>
      </c>
      <c r="AB49" s="85">
        <v>2023</v>
      </c>
      <c r="AC49" s="29"/>
    </row>
    <row r="50" spans="1:30" s="26" customFormat="1" ht="27" customHeight="1" x14ac:dyDescent="0.3">
      <c r="A50" s="25"/>
      <c r="B50" s="31"/>
      <c r="C50" s="31"/>
      <c r="D50" s="31"/>
      <c r="E50" s="32"/>
      <c r="F50" s="32"/>
      <c r="G50" s="32"/>
      <c r="H50" s="32"/>
      <c r="I50" s="32"/>
      <c r="J50" s="33"/>
      <c r="K50" s="33"/>
      <c r="L50" s="33"/>
      <c r="M50" s="33"/>
      <c r="N50" s="33"/>
      <c r="O50" s="33"/>
      <c r="P50" s="33"/>
      <c r="Q50" s="33"/>
      <c r="R50" s="33"/>
      <c r="S50" s="104" t="s">
        <v>64</v>
      </c>
      <c r="T50" s="85" t="s">
        <v>18</v>
      </c>
      <c r="U50" s="103">
        <f>5+3+1+1</f>
        <v>10</v>
      </c>
      <c r="V50" s="103">
        <v>17</v>
      </c>
      <c r="W50" s="103">
        <v>10</v>
      </c>
      <c r="X50" s="103">
        <v>10</v>
      </c>
      <c r="Y50" s="103">
        <v>10</v>
      </c>
      <c r="Z50" s="103">
        <v>10</v>
      </c>
      <c r="AA50" s="86">
        <f>U50+V50+W50+X50+Y50+Z50</f>
        <v>67</v>
      </c>
      <c r="AB50" s="85">
        <v>2023</v>
      </c>
      <c r="AC50" s="51"/>
      <c r="AD50" s="52"/>
    </row>
    <row r="51" spans="1:30" s="26" customFormat="1" ht="42.75" customHeight="1" x14ac:dyDescent="0.3">
      <c r="A51" s="25"/>
      <c r="B51" s="40">
        <v>0</v>
      </c>
      <c r="C51" s="40">
        <v>1</v>
      </c>
      <c r="D51" s="40">
        <v>4</v>
      </c>
      <c r="E51" s="50">
        <v>0</v>
      </c>
      <c r="F51" s="50">
        <v>4</v>
      </c>
      <c r="G51" s="50">
        <v>1</v>
      </c>
      <c r="H51" s="50">
        <v>2</v>
      </c>
      <c r="I51" s="50">
        <v>1</v>
      </c>
      <c r="J51" s="40">
        <v>5</v>
      </c>
      <c r="K51" s="40">
        <v>0</v>
      </c>
      <c r="L51" s="40">
        <v>0</v>
      </c>
      <c r="M51" s="40">
        <v>4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104" t="s">
        <v>65</v>
      </c>
      <c r="T51" s="85" t="s">
        <v>16</v>
      </c>
      <c r="U51" s="117">
        <f>3281.4+250</f>
        <v>3531.4</v>
      </c>
      <c r="V51" s="117">
        <v>3400</v>
      </c>
      <c r="W51" s="117">
        <v>1800.6</v>
      </c>
      <c r="X51" s="117">
        <v>1800.6</v>
      </c>
      <c r="Y51" s="117">
        <v>1800.6</v>
      </c>
      <c r="Z51" s="117">
        <v>4000</v>
      </c>
      <c r="AA51" s="118">
        <f>U51+V51+W51+X51+Y51+Z51</f>
        <v>16333.2</v>
      </c>
      <c r="AB51" s="85">
        <v>2023</v>
      </c>
      <c r="AC51" s="29"/>
    </row>
    <row r="52" spans="1:30" s="26" customFormat="1" ht="41.25" customHeight="1" x14ac:dyDescent="0.3">
      <c r="A52" s="25"/>
      <c r="B52" s="53"/>
      <c r="C52" s="53"/>
      <c r="D52" s="53"/>
      <c r="E52" s="54"/>
      <c r="F52" s="54"/>
      <c r="G52" s="54"/>
      <c r="H52" s="54"/>
      <c r="I52" s="54"/>
      <c r="J52" s="53"/>
      <c r="K52" s="53"/>
      <c r="L52" s="53"/>
      <c r="M52" s="53"/>
      <c r="N52" s="53"/>
      <c r="O52" s="53"/>
      <c r="P52" s="53"/>
      <c r="Q52" s="53"/>
      <c r="R52" s="53"/>
      <c r="S52" s="91" t="s">
        <v>66</v>
      </c>
      <c r="T52" s="103" t="s">
        <v>17</v>
      </c>
      <c r="U52" s="113">
        <v>2336</v>
      </c>
      <c r="V52" s="113">
        <v>1945</v>
      </c>
      <c r="W52" s="113">
        <v>1945</v>
      </c>
      <c r="X52" s="113">
        <v>1945</v>
      </c>
      <c r="Y52" s="113">
        <v>1945</v>
      </c>
      <c r="Z52" s="113">
        <v>2000</v>
      </c>
      <c r="AA52" s="113">
        <f>SUM(U52:Z52)</f>
        <v>12116</v>
      </c>
      <c r="AB52" s="85">
        <v>2023</v>
      </c>
      <c r="AC52" s="29"/>
    </row>
    <row r="53" spans="1:30" s="26" customFormat="1" ht="56.25" x14ac:dyDescent="0.3">
      <c r="A53" s="25"/>
      <c r="B53" s="53"/>
      <c r="C53" s="53"/>
      <c r="D53" s="53"/>
      <c r="E53" s="54"/>
      <c r="F53" s="54"/>
      <c r="G53" s="54"/>
      <c r="H53" s="54"/>
      <c r="I53" s="54"/>
      <c r="J53" s="53"/>
      <c r="K53" s="53"/>
      <c r="L53" s="53"/>
      <c r="M53" s="53"/>
      <c r="N53" s="53"/>
      <c r="O53" s="53"/>
      <c r="P53" s="53"/>
      <c r="Q53" s="53"/>
      <c r="R53" s="53"/>
      <c r="S53" s="91" t="s">
        <v>67</v>
      </c>
      <c r="T53" s="103" t="s">
        <v>18</v>
      </c>
      <c r="U53" s="113">
        <v>150000</v>
      </c>
      <c r="V53" s="113">
        <v>150000</v>
      </c>
      <c r="W53" s="113">
        <v>150000</v>
      </c>
      <c r="X53" s="113">
        <v>150000</v>
      </c>
      <c r="Y53" s="113">
        <v>150000</v>
      </c>
      <c r="Z53" s="113">
        <v>150000</v>
      </c>
      <c r="AA53" s="113">
        <f>SUM(U53:Z53)</f>
        <v>900000</v>
      </c>
      <c r="AB53" s="85">
        <v>2023</v>
      </c>
      <c r="AC53" s="29"/>
    </row>
    <row r="54" spans="1:30" s="26" customFormat="1" ht="42.75" customHeight="1" x14ac:dyDescent="0.3">
      <c r="A54" s="25"/>
      <c r="B54" s="53"/>
      <c r="C54" s="53"/>
      <c r="D54" s="53"/>
      <c r="E54" s="54"/>
      <c r="F54" s="54"/>
      <c r="G54" s="54"/>
      <c r="H54" s="54"/>
      <c r="I54" s="54"/>
      <c r="J54" s="53"/>
      <c r="K54" s="53"/>
      <c r="L54" s="53"/>
      <c r="M54" s="53"/>
      <c r="N54" s="53"/>
      <c r="O54" s="53"/>
      <c r="P54" s="53"/>
      <c r="Q54" s="53"/>
      <c r="R54" s="53"/>
      <c r="S54" s="91" t="s">
        <v>68</v>
      </c>
      <c r="T54" s="103" t="s">
        <v>18</v>
      </c>
      <c r="U54" s="113">
        <v>4465</v>
      </c>
      <c r="V54" s="113">
        <v>4465</v>
      </c>
      <c r="W54" s="113">
        <v>4465</v>
      </c>
      <c r="X54" s="113">
        <v>4465</v>
      </c>
      <c r="Y54" s="113">
        <v>4465</v>
      </c>
      <c r="Z54" s="113">
        <v>4465</v>
      </c>
      <c r="AA54" s="113">
        <f>SUM(U54:Z54)</f>
        <v>26790</v>
      </c>
      <c r="AB54" s="85">
        <v>2023</v>
      </c>
      <c r="AC54" s="29"/>
    </row>
    <row r="55" spans="1:30" s="26" customFormat="1" ht="37.5" customHeight="1" x14ac:dyDescent="0.3">
      <c r="A55" s="25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84" t="s">
        <v>69</v>
      </c>
      <c r="T55" s="103" t="s">
        <v>18</v>
      </c>
      <c r="U55" s="86">
        <v>11</v>
      </c>
      <c r="V55" s="86">
        <v>11</v>
      </c>
      <c r="W55" s="86">
        <v>11</v>
      </c>
      <c r="X55" s="86">
        <v>11</v>
      </c>
      <c r="Y55" s="86">
        <v>11</v>
      </c>
      <c r="Z55" s="86">
        <v>11</v>
      </c>
      <c r="AA55" s="86">
        <v>11</v>
      </c>
      <c r="AB55" s="85">
        <v>2023</v>
      </c>
      <c r="AC55" s="29"/>
    </row>
    <row r="56" spans="1:30" s="26" customFormat="1" ht="78.75" customHeight="1" x14ac:dyDescent="0.3">
      <c r="A56" s="25"/>
      <c r="B56" s="40">
        <v>0</v>
      </c>
      <c r="C56" s="40">
        <v>1</v>
      </c>
      <c r="D56" s="40">
        <v>4</v>
      </c>
      <c r="E56" s="50">
        <v>0</v>
      </c>
      <c r="F56" s="50">
        <v>4</v>
      </c>
      <c r="G56" s="50">
        <v>1</v>
      </c>
      <c r="H56" s="50">
        <v>2</v>
      </c>
      <c r="I56" s="50">
        <v>1</v>
      </c>
      <c r="J56" s="40">
        <v>5</v>
      </c>
      <c r="K56" s="40">
        <v>0</v>
      </c>
      <c r="L56" s="40">
        <v>0</v>
      </c>
      <c r="M56" s="40">
        <v>4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91" t="s">
        <v>70</v>
      </c>
      <c r="T56" s="119" t="s">
        <v>16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200</v>
      </c>
      <c r="AA56" s="117">
        <f>SUM(U56:Z56)</f>
        <v>200</v>
      </c>
      <c r="AB56" s="85">
        <v>2023</v>
      </c>
      <c r="AC56" s="29"/>
    </row>
    <row r="57" spans="1:30" s="26" customFormat="1" ht="37.5" customHeight="1" x14ac:dyDescent="0.3">
      <c r="A57" s="25"/>
      <c r="B57" s="53"/>
      <c r="C57" s="53"/>
      <c r="D57" s="53"/>
      <c r="E57" s="54"/>
      <c r="F57" s="54"/>
      <c r="G57" s="54"/>
      <c r="H57" s="54"/>
      <c r="I57" s="54"/>
      <c r="J57" s="53"/>
      <c r="K57" s="53"/>
      <c r="L57" s="53"/>
      <c r="M57" s="53"/>
      <c r="N57" s="53"/>
      <c r="O57" s="53"/>
      <c r="P57" s="53"/>
      <c r="Q57" s="53"/>
      <c r="R57" s="53"/>
      <c r="S57" s="120" t="s">
        <v>71</v>
      </c>
      <c r="T57" s="119" t="s">
        <v>18</v>
      </c>
      <c r="U57" s="103">
        <v>0</v>
      </c>
      <c r="V57" s="103">
        <v>0</v>
      </c>
      <c r="W57" s="103">
        <v>0</v>
      </c>
      <c r="X57" s="103">
        <v>0</v>
      </c>
      <c r="Y57" s="103">
        <v>0</v>
      </c>
      <c r="Z57" s="103">
        <v>1</v>
      </c>
      <c r="AA57" s="103">
        <f>SUM(U57:Z57)</f>
        <v>1</v>
      </c>
      <c r="AB57" s="103">
        <v>2023</v>
      </c>
      <c r="AC57" s="29"/>
    </row>
    <row r="58" spans="1:30" s="26" customFormat="1" ht="36.75" hidden="1" customHeight="1" x14ac:dyDescent="0.3">
      <c r="A58" s="25"/>
      <c r="B58" s="40">
        <v>0</v>
      </c>
      <c r="C58" s="40">
        <v>0</v>
      </c>
      <c r="D58" s="40">
        <v>2</v>
      </c>
      <c r="E58" s="40">
        <v>0</v>
      </c>
      <c r="F58" s="40">
        <v>4</v>
      </c>
      <c r="G58" s="40">
        <v>1</v>
      </c>
      <c r="H58" s="40">
        <v>2</v>
      </c>
      <c r="I58" s="40">
        <v>1</v>
      </c>
      <c r="J58" s="40">
        <v>2</v>
      </c>
      <c r="K58" s="40">
        <v>0</v>
      </c>
      <c r="L58" s="40">
        <v>0</v>
      </c>
      <c r="M58" s="40">
        <v>7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104" t="s">
        <v>72</v>
      </c>
      <c r="T58" s="85" t="s">
        <v>16</v>
      </c>
      <c r="U58" s="85">
        <f t="shared" ref="U58:Z59" si="9">U60+U62+U64</f>
        <v>0</v>
      </c>
      <c r="V58" s="85">
        <f t="shared" si="9"/>
        <v>0</v>
      </c>
      <c r="W58" s="85">
        <f t="shared" si="9"/>
        <v>0</v>
      </c>
      <c r="X58" s="85">
        <f t="shared" si="9"/>
        <v>0</v>
      </c>
      <c r="Y58" s="85">
        <f t="shared" si="9"/>
        <v>0</v>
      </c>
      <c r="Z58" s="85">
        <f t="shared" si="9"/>
        <v>0</v>
      </c>
      <c r="AA58" s="85">
        <f t="shared" ref="AA58:AA65" si="10">U58+V58+W58+X58+Y58+Z58</f>
        <v>0</v>
      </c>
      <c r="AB58" s="85">
        <v>2020</v>
      </c>
      <c r="AC58" s="29"/>
    </row>
    <row r="59" spans="1:30" s="26" customFormat="1" ht="34.5" hidden="1" customHeight="1" x14ac:dyDescent="0.3">
      <c r="A59" s="25"/>
      <c r="B59" s="31"/>
      <c r="C59" s="31"/>
      <c r="D59" s="31"/>
      <c r="E59" s="32"/>
      <c r="F59" s="32"/>
      <c r="G59" s="32"/>
      <c r="H59" s="32"/>
      <c r="I59" s="32"/>
      <c r="J59" s="33"/>
      <c r="K59" s="33"/>
      <c r="L59" s="33"/>
      <c r="M59" s="33"/>
      <c r="N59" s="33"/>
      <c r="O59" s="33"/>
      <c r="P59" s="33"/>
      <c r="Q59" s="33"/>
      <c r="R59" s="33"/>
      <c r="S59" s="115" t="s">
        <v>73</v>
      </c>
      <c r="T59" s="85" t="s">
        <v>18</v>
      </c>
      <c r="U59" s="86">
        <f t="shared" si="9"/>
        <v>0</v>
      </c>
      <c r="V59" s="86">
        <f t="shared" si="9"/>
        <v>0</v>
      </c>
      <c r="W59" s="86">
        <f t="shared" si="9"/>
        <v>0</v>
      </c>
      <c r="X59" s="86">
        <f t="shared" si="9"/>
        <v>0</v>
      </c>
      <c r="Y59" s="86">
        <f t="shared" si="9"/>
        <v>0</v>
      </c>
      <c r="Z59" s="86">
        <f t="shared" si="9"/>
        <v>0</v>
      </c>
      <c r="AA59" s="86">
        <f t="shared" si="10"/>
        <v>0</v>
      </c>
      <c r="AB59" s="85">
        <v>2020</v>
      </c>
      <c r="AC59" s="29"/>
    </row>
    <row r="60" spans="1:30" s="26" customFormat="1" ht="37.5" hidden="1" x14ac:dyDescent="0.3">
      <c r="A60" s="25"/>
      <c r="B60" s="40">
        <v>0</v>
      </c>
      <c r="C60" s="40">
        <v>0</v>
      </c>
      <c r="D60" s="40">
        <v>2</v>
      </c>
      <c r="E60" s="50">
        <v>0</v>
      </c>
      <c r="F60" s="50">
        <v>4</v>
      </c>
      <c r="G60" s="50">
        <v>1</v>
      </c>
      <c r="H60" s="50">
        <v>2</v>
      </c>
      <c r="I60" s="50">
        <v>1</v>
      </c>
      <c r="J60" s="40">
        <v>2</v>
      </c>
      <c r="K60" s="40">
        <v>0</v>
      </c>
      <c r="L60" s="40">
        <v>0</v>
      </c>
      <c r="M60" s="40">
        <v>7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115" t="s">
        <v>74</v>
      </c>
      <c r="T60" s="109" t="s">
        <v>16</v>
      </c>
      <c r="U60" s="100">
        <v>0</v>
      </c>
      <c r="V60" s="100">
        <v>0</v>
      </c>
      <c r="W60" s="100">
        <v>0</v>
      </c>
      <c r="X60" s="100">
        <v>0</v>
      </c>
      <c r="Y60" s="100">
        <v>0</v>
      </c>
      <c r="Z60" s="100">
        <v>0</v>
      </c>
      <c r="AA60" s="92">
        <f t="shared" si="10"/>
        <v>0</v>
      </c>
      <c r="AB60" s="85">
        <v>2020</v>
      </c>
      <c r="AC60" s="29"/>
    </row>
    <row r="61" spans="1:30" s="26" customFormat="1" ht="33" hidden="1" customHeight="1" x14ac:dyDescent="0.3">
      <c r="A61" s="25"/>
      <c r="B61" s="31"/>
      <c r="C61" s="31"/>
      <c r="D61" s="31"/>
      <c r="E61" s="32"/>
      <c r="F61" s="32"/>
      <c r="G61" s="32"/>
      <c r="H61" s="32"/>
      <c r="I61" s="32"/>
      <c r="J61" s="33"/>
      <c r="K61" s="33"/>
      <c r="L61" s="33"/>
      <c r="M61" s="33"/>
      <c r="N61" s="33"/>
      <c r="O61" s="33"/>
      <c r="P61" s="33"/>
      <c r="Q61" s="33"/>
      <c r="R61" s="33"/>
      <c r="S61" s="115" t="s">
        <v>75</v>
      </c>
      <c r="T61" s="85" t="s">
        <v>18</v>
      </c>
      <c r="U61" s="85">
        <v>0</v>
      </c>
      <c r="V61" s="85">
        <v>0</v>
      </c>
      <c r="W61" s="85">
        <v>0</v>
      </c>
      <c r="X61" s="85">
        <v>0</v>
      </c>
      <c r="Y61" s="85">
        <v>0</v>
      </c>
      <c r="Z61" s="85">
        <v>0</v>
      </c>
      <c r="AA61" s="86">
        <f t="shared" si="10"/>
        <v>0</v>
      </c>
      <c r="AB61" s="85">
        <v>2020</v>
      </c>
      <c r="AC61" s="29"/>
    </row>
    <row r="62" spans="1:30" s="26" customFormat="1" ht="36" hidden="1" customHeight="1" x14ac:dyDescent="0.3">
      <c r="A62" s="25"/>
      <c r="B62" s="40">
        <v>0</v>
      </c>
      <c r="C62" s="40">
        <v>0</v>
      </c>
      <c r="D62" s="40">
        <v>2</v>
      </c>
      <c r="E62" s="50">
        <v>0</v>
      </c>
      <c r="F62" s="50">
        <v>4</v>
      </c>
      <c r="G62" s="50">
        <v>1</v>
      </c>
      <c r="H62" s="50">
        <v>2</v>
      </c>
      <c r="I62" s="50">
        <v>1</v>
      </c>
      <c r="J62" s="40">
        <v>2</v>
      </c>
      <c r="K62" s="40">
        <v>0</v>
      </c>
      <c r="L62" s="40">
        <v>0</v>
      </c>
      <c r="M62" s="40">
        <v>7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115" t="s">
        <v>76</v>
      </c>
      <c r="T62" s="109" t="s">
        <v>16</v>
      </c>
      <c r="U62" s="105">
        <v>0</v>
      </c>
      <c r="V62" s="105">
        <v>0</v>
      </c>
      <c r="W62" s="105">
        <v>0</v>
      </c>
      <c r="X62" s="105">
        <v>0</v>
      </c>
      <c r="Y62" s="105">
        <v>0</v>
      </c>
      <c r="Z62" s="105">
        <v>0</v>
      </c>
      <c r="AA62" s="121">
        <f t="shared" si="10"/>
        <v>0</v>
      </c>
      <c r="AB62" s="85">
        <v>2020</v>
      </c>
      <c r="AC62" s="29"/>
    </row>
    <row r="63" spans="1:30" s="26" customFormat="1" ht="36" hidden="1" customHeight="1" x14ac:dyDescent="0.3">
      <c r="A63" s="25"/>
      <c r="B63" s="31"/>
      <c r="C63" s="31"/>
      <c r="D63" s="31"/>
      <c r="E63" s="32"/>
      <c r="F63" s="32"/>
      <c r="G63" s="32"/>
      <c r="H63" s="32"/>
      <c r="I63" s="32"/>
      <c r="J63" s="33"/>
      <c r="K63" s="33"/>
      <c r="L63" s="33"/>
      <c r="M63" s="33"/>
      <c r="N63" s="33"/>
      <c r="O63" s="33"/>
      <c r="P63" s="33"/>
      <c r="Q63" s="33"/>
      <c r="R63" s="33"/>
      <c r="S63" s="115" t="s">
        <v>77</v>
      </c>
      <c r="T63" s="85" t="s">
        <v>18</v>
      </c>
      <c r="U63" s="86">
        <v>0</v>
      </c>
      <c r="V63" s="86">
        <v>0</v>
      </c>
      <c r="W63" s="86">
        <v>0</v>
      </c>
      <c r="X63" s="86">
        <v>0</v>
      </c>
      <c r="Y63" s="86">
        <v>0</v>
      </c>
      <c r="Z63" s="86">
        <v>0</v>
      </c>
      <c r="AA63" s="86">
        <f t="shared" si="10"/>
        <v>0</v>
      </c>
      <c r="AB63" s="85">
        <v>2020</v>
      </c>
      <c r="AC63" s="29"/>
    </row>
    <row r="64" spans="1:30" s="26" customFormat="1" ht="37.5" hidden="1" customHeight="1" x14ac:dyDescent="0.3">
      <c r="A64" s="25"/>
      <c r="B64" s="40">
        <v>0</v>
      </c>
      <c r="C64" s="40">
        <v>0</v>
      </c>
      <c r="D64" s="40">
        <v>2</v>
      </c>
      <c r="E64" s="50">
        <v>0</v>
      </c>
      <c r="F64" s="50">
        <v>4</v>
      </c>
      <c r="G64" s="50">
        <v>1</v>
      </c>
      <c r="H64" s="50">
        <v>2</v>
      </c>
      <c r="I64" s="50">
        <v>1</v>
      </c>
      <c r="J64" s="40">
        <v>2</v>
      </c>
      <c r="K64" s="40">
        <v>0</v>
      </c>
      <c r="L64" s="40">
        <v>0</v>
      </c>
      <c r="M64" s="40">
        <v>7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115" t="s">
        <v>78</v>
      </c>
      <c r="T64" s="109" t="s">
        <v>16</v>
      </c>
      <c r="U64" s="100">
        <v>0</v>
      </c>
      <c r="V64" s="100">
        <v>0</v>
      </c>
      <c r="W64" s="100">
        <v>0</v>
      </c>
      <c r="X64" s="100">
        <v>0</v>
      </c>
      <c r="Y64" s="100">
        <v>0</v>
      </c>
      <c r="Z64" s="100">
        <v>0</v>
      </c>
      <c r="AA64" s="92">
        <f t="shared" si="10"/>
        <v>0</v>
      </c>
      <c r="AB64" s="85">
        <v>2020</v>
      </c>
      <c r="AC64" s="29"/>
    </row>
    <row r="65" spans="1:30" s="26" customFormat="1" ht="24.75" hidden="1" customHeight="1" x14ac:dyDescent="0.3">
      <c r="A65" s="25"/>
      <c r="B65" s="31"/>
      <c r="C65" s="31"/>
      <c r="D65" s="31"/>
      <c r="E65" s="32"/>
      <c r="F65" s="32"/>
      <c r="G65" s="32"/>
      <c r="H65" s="32"/>
      <c r="I65" s="32"/>
      <c r="J65" s="33"/>
      <c r="K65" s="33"/>
      <c r="L65" s="33"/>
      <c r="M65" s="33"/>
      <c r="N65" s="33"/>
      <c r="O65" s="33"/>
      <c r="P65" s="33"/>
      <c r="Q65" s="33"/>
      <c r="R65" s="33"/>
      <c r="S65" s="115" t="s">
        <v>79</v>
      </c>
      <c r="T65" s="85" t="s">
        <v>18</v>
      </c>
      <c r="U65" s="85">
        <v>0</v>
      </c>
      <c r="V65" s="85">
        <v>0</v>
      </c>
      <c r="W65" s="85">
        <v>0</v>
      </c>
      <c r="X65" s="85">
        <v>0</v>
      </c>
      <c r="Y65" s="85">
        <v>0</v>
      </c>
      <c r="Z65" s="85">
        <v>0</v>
      </c>
      <c r="AA65" s="86">
        <f t="shared" si="10"/>
        <v>0</v>
      </c>
      <c r="AB65" s="85">
        <v>2020</v>
      </c>
      <c r="AC65" s="29"/>
    </row>
    <row r="66" spans="1:30" s="26" customFormat="1" ht="45" customHeight="1" x14ac:dyDescent="0.3">
      <c r="A66" s="25"/>
      <c r="B66" s="40">
        <v>0</v>
      </c>
      <c r="C66" s="40">
        <v>1</v>
      </c>
      <c r="D66" s="40">
        <v>4</v>
      </c>
      <c r="E66" s="50">
        <v>0</v>
      </c>
      <c r="F66" s="50">
        <v>4</v>
      </c>
      <c r="G66" s="50">
        <v>1</v>
      </c>
      <c r="H66" s="50">
        <v>2</v>
      </c>
      <c r="I66" s="50">
        <v>1</v>
      </c>
      <c r="J66" s="40">
        <v>5</v>
      </c>
      <c r="K66" s="40">
        <v>0</v>
      </c>
      <c r="L66" s="40">
        <v>0</v>
      </c>
      <c r="M66" s="40">
        <v>4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115" t="s">
        <v>80</v>
      </c>
      <c r="T66" s="109" t="s">
        <v>16</v>
      </c>
      <c r="U66" s="100">
        <v>0</v>
      </c>
      <c r="V66" s="100">
        <v>0</v>
      </c>
      <c r="W66" s="100">
        <v>0</v>
      </c>
      <c r="X66" s="117">
        <v>0</v>
      </c>
      <c r="Y66" s="117">
        <v>0</v>
      </c>
      <c r="Z66" s="124">
        <v>200</v>
      </c>
      <c r="AA66" s="124">
        <f t="shared" ref="AA66:AA82" si="11">SUM(U66:Z66)</f>
        <v>200</v>
      </c>
      <c r="AB66" s="103">
        <v>2023</v>
      </c>
      <c r="AC66" s="29"/>
    </row>
    <row r="67" spans="1:30" s="26" customFormat="1" ht="25.5" customHeight="1" x14ac:dyDescent="0.3">
      <c r="A67" s="25"/>
      <c r="B67" s="31"/>
      <c r="C67" s="31"/>
      <c r="D67" s="31"/>
      <c r="E67" s="32"/>
      <c r="F67" s="32"/>
      <c r="G67" s="32"/>
      <c r="H67" s="32"/>
      <c r="I67" s="32"/>
      <c r="J67" s="33"/>
      <c r="K67" s="33"/>
      <c r="L67" s="33"/>
      <c r="M67" s="33"/>
      <c r="N67" s="33"/>
      <c r="O67" s="33"/>
      <c r="P67" s="33"/>
      <c r="Q67" s="33"/>
      <c r="R67" s="33"/>
      <c r="S67" s="115" t="s">
        <v>81</v>
      </c>
      <c r="T67" s="85" t="s">
        <v>18</v>
      </c>
      <c r="U67" s="103">
        <v>0</v>
      </c>
      <c r="V67" s="103">
        <v>0</v>
      </c>
      <c r="W67" s="103">
        <v>0</v>
      </c>
      <c r="X67" s="103">
        <v>0</v>
      </c>
      <c r="Y67" s="103">
        <v>0</v>
      </c>
      <c r="Z67" s="125">
        <v>1</v>
      </c>
      <c r="AA67" s="125">
        <f t="shared" si="11"/>
        <v>1</v>
      </c>
      <c r="AB67" s="103">
        <v>2023</v>
      </c>
      <c r="AC67" s="29"/>
    </row>
    <row r="68" spans="1:30" s="26" customFormat="1" ht="33.75" customHeight="1" x14ac:dyDescent="0.3">
      <c r="A68" s="25"/>
      <c r="B68" s="57"/>
      <c r="C68" s="57"/>
      <c r="D68" s="57"/>
      <c r="E68" s="122"/>
      <c r="F68" s="122"/>
      <c r="G68" s="122"/>
      <c r="H68" s="122"/>
      <c r="I68" s="122"/>
      <c r="J68" s="58"/>
      <c r="K68" s="58"/>
      <c r="L68" s="58"/>
      <c r="M68" s="58"/>
      <c r="N68" s="58"/>
      <c r="O68" s="58"/>
      <c r="P68" s="58"/>
      <c r="Q68" s="58"/>
      <c r="R68" s="58"/>
      <c r="S68" s="148" t="s">
        <v>82</v>
      </c>
      <c r="T68" s="119" t="s">
        <v>16</v>
      </c>
      <c r="U68" s="117">
        <f>SUM(U69:U72)</f>
        <v>500</v>
      </c>
      <c r="V68" s="117">
        <f>SUM(V69:V72)</f>
        <v>250</v>
      </c>
      <c r="W68" s="117">
        <f t="shared" ref="W68:Z68" si="12">SUM(W69:W72)</f>
        <v>350</v>
      </c>
      <c r="X68" s="117">
        <f t="shared" si="12"/>
        <v>350</v>
      </c>
      <c r="Y68" s="117">
        <f t="shared" si="12"/>
        <v>350</v>
      </c>
      <c r="Z68" s="117">
        <f t="shared" si="12"/>
        <v>350</v>
      </c>
      <c r="AA68" s="117">
        <f>AA70+AA71+AA69+AA72</f>
        <v>2150</v>
      </c>
      <c r="AB68" s="103">
        <v>2023</v>
      </c>
      <c r="AC68" s="29"/>
    </row>
    <row r="69" spans="1:30" s="26" customFormat="1" ht="36.75" customHeight="1" x14ac:dyDescent="0.3">
      <c r="A69" s="25"/>
      <c r="B69" s="42">
        <v>0</v>
      </c>
      <c r="C69" s="42">
        <v>1</v>
      </c>
      <c r="D69" s="42">
        <v>4</v>
      </c>
      <c r="E69" s="42">
        <v>0</v>
      </c>
      <c r="F69" s="42">
        <v>4</v>
      </c>
      <c r="G69" s="42">
        <v>1</v>
      </c>
      <c r="H69" s="42">
        <v>2</v>
      </c>
      <c r="I69" s="42">
        <v>1</v>
      </c>
      <c r="J69" s="42">
        <v>5</v>
      </c>
      <c r="K69" s="42">
        <v>0</v>
      </c>
      <c r="L69" s="42">
        <v>0</v>
      </c>
      <c r="M69" s="42">
        <v>4</v>
      </c>
      <c r="N69" s="42">
        <v>1</v>
      </c>
      <c r="O69" s="42">
        <v>0</v>
      </c>
      <c r="P69" s="42">
        <v>8</v>
      </c>
      <c r="Q69" s="42">
        <v>8</v>
      </c>
      <c r="R69" s="42">
        <v>0</v>
      </c>
      <c r="S69" s="149"/>
      <c r="T69" s="119" t="s">
        <v>16</v>
      </c>
      <c r="U69" s="117">
        <v>250</v>
      </c>
      <c r="V69" s="117">
        <v>0</v>
      </c>
      <c r="W69" s="117">
        <v>0</v>
      </c>
      <c r="X69" s="117">
        <v>0</v>
      </c>
      <c r="Y69" s="117">
        <v>0</v>
      </c>
      <c r="Z69" s="117">
        <v>0</v>
      </c>
      <c r="AA69" s="117">
        <f t="shared" si="11"/>
        <v>250</v>
      </c>
      <c r="AB69" s="103">
        <v>2018</v>
      </c>
      <c r="AC69" s="29"/>
    </row>
    <row r="70" spans="1:30" s="26" customFormat="1" ht="37.5" customHeight="1" x14ac:dyDescent="0.3">
      <c r="A70" s="25"/>
      <c r="B70" s="42">
        <v>0</v>
      </c>
      <c r="C70" s="42">
        <v>1</v>
      </c>
      <c r="D70" s="42">
        <v>4</v>
      </c>
      <c r="E70" s="41">
        <v>0</v>
      </c>
      <c r="F70" s="41">
        <v>4</v>
      </c>
      <c r="G70" s="41">
        <v>1</v>
      </c>
      <c r="H70" s="41">
        <v>2</v>
      </c>
      <c r="I70" s="41">
        <v>1</v>
      </c>
      <c r="J70" s="42">
        <v>5</v>
      </c>
      <c r="K70" s="42">
        <v>0</v>
      </c>
      <c r="L70" s="42">
        <v>0</v>
      </c>
      <c r="M70" s="42">
        <v>4</v>
      </c>
      <c r="N70" s="42" t="s">
        <v>21</v>
      </c>
      <c r="O70" s="42">
        <v>0</v>
      </c>
      <c r="P70" s="42">
        <v>8</v>
      </c>
      <c r="Q70" s="42">
        <v>8</v>
      </c>
      <c r="R70" s="55" t="s">
        <v>22</v>
      </c>
      <c r="S70" s="149"/>
      <c r="T70" s="119" t="s">
        <v>16</v>
      </c>
      <c r="U70" s="117">
        <f>50</f>
        <v>50</v>
      </c>
      <c r="V70" s="117">
        <v>0</v>
      </c>
      <c r="W70" s="117">
        <v>0</v>
      </c>
      <c r="X70" s="117">
        <v>0</v>
      </c>
      <c r="Y70" s="117">
        <v>0</v>
      </c>
      <c r="Z70" s="117">
        <v>0</v>
      </c>
      <c r="AA70" s="117">
        <f t="shared" si="11"/>
        <v>50</v>
      </c>
      <c r="AB70" s="103">
        <v>2018</v>
      </c>
      <c r="AC70" s="29"/>
    </row>
    <row r="71" spans="1:30" s="26" customFormat="1" ht="37.5" customHeight="1" x14ac:dyDescent="0.3">
      <c r="A71" s="25"/>
      <c r="B71" s="42">
        <v>0</v>
      </c>
      <c r="C71" s="42">
        <v>1</v>
      </c>
      <c r="D71" s="42">
        <v>4</v>
      </c>
      <c r="E71" s="41">
        <v>0</v>
      </c>
      <c r="F71" s="41">
        <v>4</v>
      </c>
      <c r="G71" s="41">
        <v>1</v>
      </c>
      <c r="H71" s="41">
        <v>2</v>
      </c>
      <c r="I71" s="41">
        <v>9</v>
      </c>
      <c r="J71" s="42">
        <v>5</v>
      </c>
      <c r="K71" s="42">
        <v>9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149"/>
      <c r="T71" s="119" t="s">
        <v>16</v>
      </c>
      <c r="U71" s="117">
        <v>200</v>
      </c>
      <c r="V71" s="117">
        <v>0</v>
      </c>
      <c r="W71" s="100">
        <v>0</v>
      </c>
      <c r="X71" s="100">
        <v>0</v>
      </c>
      <c r="Y71" s="100">
        <v>0</v>
      </c>
      <c r="Z71" s="100">
        <v>0</v>
      </c>
      <c r="AA71" s="100">
        <v>200</v>
      </c>
      <c r="AB71" s="103">
        <v>2018</v>
      </c>
      <c r="AC71" s="29"/>
    </row>
    <row r="72" spans="1:30" s="26" customFormat="1" ht="37.5" customHeight="1" x14ac:dyDescent="0.3">
      <c r="A72" s="25"/>
      <c r="B72" s="40">
        <v>0</v>
      </c>
      <c r="C72" s="40">
        <v>1</v>
      </c>
      <c r="D72" s="40">
        <v>4</v>
      </c>
      <c r="E72" s="50">
        <v>0</v>
      </c>
      <c r="F72" s="50">
        <v>4</v>
      </c>
      <c r="G72" s="50">
        <v>1</v>
      </c>
      <c r="H72" s="50">
        <v>2</v>
      </c>
      <c r="I72" s="50">
        <v>1</v>
      </c>
      <c r="J72" s="40">
        <v>5</v>
      </c>
      <c r="K72" s="40">
        <v>0</v>
      </c>
      <c r="L72" s="40">
        <v>0</v>
      </c>
      <c r="M72" s="40">
        <v>4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150"/>
      <c r="T72" s="119" t="s">
        <v>16</v>
      </c>
      <c r="U72" s="117">
        <v>0</v>
      </c>
      <c r="V72" s="117">
        <v>250</v>
      </c>
      <c r="W72" s="117">
        <v>350</v>
      </c>
      <c r="X72" s="117">
        <v>350</v>
      </c>
      <c r="Y72" s="117">
        <v>350</v>
      </c>
      <c r="Z72" s="117">
        <v>350</v>
      </c>
      <c r="AA72" s="100">
        <f>SUM(U72:Z72)</f>
        <v>1650</v>
      </c>
      <c r="AB72" s="103">
        <v>2023</v>
      </c>
      <c r="AC72" s="29"/>
    </row>
    <row r="73" spans="1:30" s="26" customFormat="1" ht="23.25" customHeight="1" x14ac:dyDescent="0.3">
      <c r="A73" s="25"/>
      <c r="B73" s="31"/>
      <c r="C73" s="31"/>
      <c r="D73" s="31"/>
      <c r="E73" s="31"/>
      <c r="F73" s="31"/>
      <c r="G73" s="31"/>
      <c r="H73" s="31"/>
      <c r="I73" s="31"/>
      <c r="J73" s="33"/>
      <c r="K73" s="33"/>
      <c r="L73" s="33"/>
      <c r="M73" s="33"/>
      <c r="N73" s="33"/>
      <c r="O73" s="33"/>
      <c r="P73" s="33"/>
      <c r="Q73" s="33"/>
      <c r="R73" s="33"/>
      <c r="S73" s="115" t="s">
        <v>83</v>
      </c>
      <c r="T73" s="85" t="s">
        <v>17</v>
      </c>
      <c r="U73" s="113">
        <v>25000</v>
      </c>
      <c r="V73" s="113">
        <v>35000</v>
      </c>
      <c r="W73" s="113">
        <v>35000</v>
      </c>
      <c r="X73" s="113">
        <v>35000</v>
      </c>
      <c r="Y73" s="113">
        <v>35000</v>
      </c>
      <c r="Z73" s="113">
        <v>35000</v>
      </c>
      <c r="AA73" s="113">
        <f t="shared" si="11"/>
        <v>200000</v>
      </c>
      <c r="AB73" s="103">
        <v>2023</v>
      </c>
      <c r="AC73" s="29"/>
      <c r="AD73" s="52"/>
    </row>
    <row r="74" spans="1:30" s="26" customFormat="1" ht="39" customHeight="1" x14ac:dyDescent="0.3">
      <c r="A74" s="25"/>
      <c r="B74" s="40">
        <v>0</v>
      </c>
      <c r="C74" s="40">
        <v>1</v>
      </c>
      <c r="D74" s="40">
        <v>4</v>
      </c>
      <c r="E74" s="50">
        <v>0</v>
      </c>
      <c r="F74" s="50">
        <v>4</v>
      </c>
      <c r="G74" s="50">
        <v>1</v>
      </c>
      <c r="H74" s="50">
        <v>2</v>
      </c>
      <c r="I74" s="50">
        <v>1</v>
      </c>
      <c r="J74" s="40">
        <v>5</v>
      </c>
      <c r="K74" s="40">
        <v>0</v>
      </c>
      <c r="L74" s="40">
        <v>0</v>
      </c>
      <c r="M74" s="40">
        <v>4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115" t="s">
        <v>84</v>
      </c>
      <c r="T74" s="109" t="s">
        <v>16</v>
      </c>
      <c r="U74" s="117">
        <v>0</v>
      </c>
      <c r="V74" s="117">
        <v>0</v>
      </c>
      <c r="W74" s="100">
        <v>0</v>
      </c>
      <c r="X74" s="117">
        <v>0</v>
      </c>
      <c r="Y74" s="117">
        <v>0</v>
      </c>
      <c r="Z74" s="117">
        <v>1000</v>
      </c>
      <c r="AA74" s="117">
        <f t="shared" si="11"/>
        <v>1000</v>
      </c>
      <c r="AB74" s="103">
        <v>2023</v>
      </c>
      <c r="AC74" s="29"/>
      <c r="AD74" s="52"/>
    </row>
    <row r="75" spans="1:30" s="26" customFormat="1" ht="24" customHeight="1" x14ac:dyDescent="0.3">
      <c r="A75" s="25"/>
      <c r="B75" s="40"/>
      <c r="C75" s="40"/>
      <c r="D75" s="40"/>
      <c r="E75" s="50"/>
      <c r="F75" s="50"/>
      <c r="G75" s="50"/>
      <c r="H75" s="50"/>
      <c r="I75" s="50"/>
      <c r="J75" s="40"/>
      <c r="K75" s="40"/>
      <c r="L75" s="40"/>
      <c r="M75" s="40"/>
      <c r="N75" s="40"/>
      <c r="O75" s="40"/>
      <c r="P75" s="40"/>
      <c r="Q75" s="40"/>
      <c r="R75" s="40"/>
      <c r="S75" s="120" t="s">
        <v>85</v>
      </c>
      <c r="T75" s="85" t="s">
        <v>18</v>
      </c>
      <c r="U75" s="113">
        <v>0</v>
      </c>
      <c r="V75" s="113">
        <v>0</v>
      </c>
      <c r="W75" s="116">
        <v>0</v>
      </c>
      <c r="X75" s="116">
        <v>0</v>
      </c>
      <c r="Y75" s="116">
        <v>0</v>
      </c>
      <c r="Z75" s="116">
        <v>2</v>
      </c>
      <c r="AA75" s="113">
        <f>SUM(U75:Z75)</f>
        <v>2</v>
      </c>
      <c r="AB75" s="103">
        <v>2023</v>
      </c>
      <c r="AC75" s="29"/>
      <c r="AD75" s="52"/>
    </row>
    <row r="76" spans="1:30" s="26" customFormat="1" ht="25.5" customHeight="1" x14ac:dyDescent="0.3">
      <c r="A76" s="25"/>
      <c r="B76" s="31"/>
      <c r="C76" s="31"/>
      <c r="D76" s="31"/>
      <c r="E76" s="31"/>
      <c r="F76" s="31"/>
      <c r="G76" s="31"/>
      <c r="H76" s="31"/>
      <c r="I76" s="31"/>
      <c r="J76" s="33"/>
      <c r="K76" s="33"/>
      <c r="L76" s="33"/>
      <c r="M76" s="33"/>
      <c r="N76" s="33"/>
      <c r="O76" s="33"/>
      <c r="P76" s="33"/>
      <c r="Q76" s="33"/>
      <c r="R76" s="33"/>
      <c r="S76" s="120" t="s">
        <v>86</v>
      </c>
      <c r="T76" s="85" t="s">
        <v>17</v>
      </c>
      <c r="U76" s="113">
        <v>0</v>
      </c>
      <c r="V76" s="113">
        <v>0</v>
      </c>
      <c r="W76" s="113">
        <v>0</v>
      </c>
      <c r="X76" s="113">
        <v>0</v>
      </c>
      <c r="Y76" s="113">
        <v>0</v>
      </c>
      <c r="Z76" s="113">
        <v>20000</v>
      </c>
      <c r="AA76" s="113">
        <f>SUM(U76:Z76)</f>
        <v>20000</v>
      </c>
      <c r="AB76" s="103">
        <v>2023</v>
      </c>
      <c r="AC76" s="29"/>
      <c r="AD76" s="52"/>
    </row>
    <row r="77" spans="1:30" s="26" customFormat="1" ht="37.5" x14ac:dyDescent="0.3">
      <c r="A77" s="25"/>
      <c r="B77" s="31"/>
      <c r="C77" s="31"/>
      <c r="D77" s="31"/>
      <c r="E77" s="31"/>
      <c r="F77" s="31"/>
      <c r="G77" s="31"/>
      <c r="H77" s="31"/>
      <c r="I77" s="31"/>
      <c r="J77" s="33"/>
      <c r="K77" s="33"/>
      <c r="L77" s="33"/>
      <c r="M77" s="33"/>
      <c r="N77" s="33"/>
      <c r="O77" s="33"/>
      <c r="P77" s="33"/>
      <c r="Q77" s="33"/>
      <c r="R77" s="33"/>
      <c r="S77" s="126" t="s">
        <v>87</v>
      </c>
      <c r="T77" s="109" t="s">
        <v>16</v>
      </c>
      <c r="U77" s="117">
        <f t="shared" ref="U77" si="13">U78+U79</f>
        <v>540</v>
      </c>
      <c r="V77" s="117">
        <f>V78+V80</f>
        <v>100</v>
      </c>
      <c r="W77" s="117">
        <f>W78+W80</f>
        <v>100</v>
      </c>
      <c r="X77" s="117">
        <f>X78+X80</f>
        <v>100</v>
      </c>
      <c r="Y77" s="117">
        <f>Y78+Y80</f>
        <v>100</v>
      </c>
      <c r="Z77" s="117">
        <f>Z78+Z80</f>
        <v>270</v>
      </c>
      <c r="AA77" s="117">
        <f>SUM(U77:Z77)</f>
        <v>1210</v>
      </c>
      <c r="AB77" s="103">
        <v>2023</v>
      </c>
      <c r="AC77" s="29"/>
      <c r="AD77" s="52"/>
    </row>
    <row r="78" spans="1:30" s="26" customFormat="1" ht="37.5" x14ac:dyDescent="0.3">
      <c r="A78" s="25"/>
      <c r="B78" s="40">
        <v>0</v>
      </c>
      <c r="C78" s="40">
        <v>1</v>
      </c>
      <c r="D78" s="40">
        <v>0</v>
      </c>
      <c r="E78" s="40">
        <v>0</v>
      </c>
      <c r="F78" s="40">
        <v>4</v>
      </c>
      <c r="G78" s="40">
        <v>1</v>
      </c>
      <c r="H78" s="40">
        <v>2</v>
      </c>
      <c r="I78" s="40">
        <v>1</v>
      </c>
      <c r="J78" s="40">
        <v>5</v>
      </c>
      <c r="K78" s="40">
        <v>0</v>
      </c>
      <c r="L78" s="40">
        <v>0</v>
      </c>
      <c r="M78" s="40">
        <v>4</v>
      </c>
      <c r="N78" s="40">
        <v>1</v>
      </c>
      <c r="O78" s="40">
        <v>0</v>
      </c>
      <c r="P78" s="40">
        <v>8</v>
      </c>
      <c r="Q78" s="40">
        <v>8</v>
      </c>
      <c r="R78" s="40">
        <v>0</v>
      </c>
      <c r="S78" s="127"/>
      <c r="T78" s="109" t="s">
        <v>16</v>
      </c>
      <c r="U78" s="117">
        <v>270</v>
      </c>
      <c r="V78" s="118">
        <v>0</v>
      </c>
      <c r="W78" s="118">
        <v>0</v>
      </c>
      <c r="X78" s="118">
        <v>0</v>
      </c>
      <c r="Y78" s="118">
        <v>0</v>
      </c>
      <c r="Z78" s="118">
        <v>0</v>
      </c>
      <c r="AA78" s="117">
        <f>SUM(U78:Z78)</f>
        <v>270</v>
      </c>
      <c r="AB78" s="103">
        <v>2018</v>
      </c>
      <c r="AC78" s="29"/>
      <c r="AD78" s="52"/>
    </row>
    <row r="79" spans="1:30" s="26" customFormat="1" ht="37.5" customHeight="1" x14ac:dyDescent="0.3">
      <c r="A79" s="25"/>
      <c r="B79" s="40">
        <v>0</v>
      </c>
      <c r="C79" s="40">
        <v>1</v>
      </c>
      <c r="D79" s="40">
        <v>0</v>
      </c>
      <c r="E79" s="42">
        <v>0</v>
      </c>
      <c r="F79" s="42">
        <v>4</v>
      </c>
      <c r="G79" s="42">
        <v>1</v>
      </c>
      <c r="H79" s="42">
        <v>2</v>
      </c>
      <c r="I79" s="42">
        <v>1</v>
      </c>
      <c r="J79" s="42">
        <v>5</v>
      </c>
      <c r="K79" s="40">
        <v>0</v>
      </c>
      <c r="L79" s="40">
        <v>0</v>
      </c>
      <c r="M79" s="40">
        <v>4</v>
      </c>
      <c r="N79" s="40" t="s">
        <v>21</v>
      </c>
      <c r="O79" s="40">
        <v>0</v>
      </c>
      <c r="P79" s="40">
        <v>8</v>
      </c>
      <c r="Q79" s="40">
        <v>8</v>
      </c>
      <c r="R79" s="40" t="s">
        <v>22</v>
      </c>
      <c r="S79" s="127"/>
      <c r="T79" s="109" t="s">
        <v>16</v>
      </c>
      <c r="U79" s="117">
        <f t="shared" ref="U79:Z80" si="14">540-270</f>
        <v>270</v>
      </c>
      <c r="V79" s="118">
        <v>0</v>
      </c>
      <c r="W79" s="118">
        <v>0</v>
      </c>
      <c r="X79" s="118">
        <v>0</v>
      </c>
      <c r="Y79" s="118">
        <v>0</v>
      </c>
      <c r="Z79" s="118">
        <v>0</v>
      </c>
      <c r="AA79" s="117">
        <f t="shared" si="11"/>
        <v>270</v>
      </c>
      <c r="AB79" s="103">
        <v>2018</v>
      </c>
      <c r="AC79" s="29"/>
      <c r="AD79" s="56" t="s">
        <v>23</v>
      </c>
    </row>
    <row r="80" spans="1:30" s="26" customFormat="1" ht="37.5" customHeight="1" x14ac:dyDescent="0.3">
      <c r="A80" s="25"/>
      <c r="B80" s="40">
        <v>0</v>
      </c>
      <c r="C80" s="40">
        <v>1</v>
      </c>
      <c r="D80" s="40">
        <v>0</v>
      </c>
      <c r="E80" s="42">
        <v>0</v>
      </c>
      <c r="F80" s="42">
        <v>4</v>
      </c>
      <c r="G80" s="42">
        <v>1</v>
      </c>
      <c r="H80" s="42">
        <v>2</v>
      </c>
      <c r="I80" s="42">
        <v>1</v>
      </c>
      <c r="J80" s="42">
        <v>5</v>
      </c>
      <c r="K80" s="40">
        <v>0</v>
      </c>
      <c r="L80" s="40">
        <v>0</v>
      </c>
      <c r="M80" s="40">
        <v>4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128"/>
      <c r="T80" s="109" t="s">
        <v>16</v>
      </c>
      <c r="U80" s="117">
        <v>0</v>
      </c>
      <c r="V80" s="117">
        <v>100</v>
      </c>
      <c r="W80" s="117">
        <v>100</v>
      </c>
      <c r="X80" s="117">
        <v>100</v>
      </c>
      <c r="Y80" s="117">
        <v>100</v>
      </c>
      <c r="Z80" s="117">
        <f t="shared" si="14"/>
        <v>270</v>
      </c>
      <c r="AA80" s="117">
        <f>SUM(U80:Z80)</f>
        <v>670</v>
      </c>
      <c r="AB80" s="103">
        <v>2023</v>
      </c>
      <c r="AC80" s="29"/>
      <c r="AD80" s="56"/>
    </row>
    <row r="81" spans="1:30" s="26" customFormat="1" ht="26.25" customHeight="1" x14ac:dyDescent="0.3">
      <c r="A81" s="25"/>
      <c r="B81" s="31"/>
      <c r="C81" s="31"/>
      <c r="D81" s="31"/>
      <c r="E81" s="57"/>
      <c r="F81" s="57"/>
      <c r="G81" s="57"/>
      <c r="H81" s="57"/>
      <c r="I81" s="57"/>
      <c r="J81" s="58"/>
      <c r="K81" s="33"/>
      <c r="L81" s="33"/>
      <c r="M81" s="33"/>
      <c r="N81" s="33"/>
      <c r="O81" s="33"/>
      <c r="P81" s="33"/>
      <c r="Q81" s="33"/>
      <c r="R81" s="33"/>
      <c r="S81" s="115" t="s">
        <v>83</v>
      </c>
      <c r="T81" s="85" t="s">
        <v>17</v>
      </c>
      <c r="U81" s="113">
        <v>3000</v>
      </c>
      <c r="V81" s="123">
        <f>ROUND(U81*0.02+U81,0)</f>
        <v>3060</v>
      </c>
      <c r="W81" s="123">
        <v>3120</v>
      </c>
      <c r="X81" s="123">
        <v>3180</v>
      </c>
      <c r="Y81" s="123">
        <v>3300</v>
      </c>
      <c r="Z81" s="123">
        <v>3400</v>
      </c>
      <c r="AA81" s="113">
        <f t="shared" si="11"/>
        <v>19060</v>
      </c>
      <c r="AB81" s="103">
        <v>2023</v>
      </c>
      <c r="AC81" s="29"/>
      <c r="AD81" s="52"/>
    </row>
    <row r="82" spans="1:30" s="26" customFormat="1" ht="40.5" customHeight="1" x14ac:dyDescent="0.3">
      <c r="A82" s="25"/>
      <c r="B82" s="40">
        <v>0</v>
      </c>
      <c r="C82" s="40">
        <v>1</v>
      </c>
      <c r="D82" s="40">
        <v>0</v>
      </c>
      <c r="E82" s="42">
        <v>0</v>
      </c>
      <c r="F82" s="42">
        <v>4</v>
      </c>
      <c r="G82" s="42">
        <v>1</v>
      </c>
      <c r="H82" s="42">
        <v>2</v>
      </c>
      <c r="I82" s="42">
        <v>1</v>
      </c>
      <c r="J82" s="42">
        <v>5</v>
      </c>
      <c r="K82" s="40">
        <v>0</v>
      </c>
      <c r="L82" s="40">
        <v>0</v>
      </c>
      <c r="M82" s="40">
        <v>4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115" t="s">
        <v>88</v>
      </c>
      <c r="T82" s="109" t="s">
        <v>16</v>
      </c>
      <c r="U82" s="110">
        <v>0</v>
      </c>
      <c r="V82" s="110">
        <v>100</v>
      </c>
      <c r="W82" s="110">
        <v>100</v>
      </c>
      <c r="X82" s="110">
        <v>100</v>
      </c>
      <c r="Y82" s="110">
        <v>100</v>
      </c>
      <c r="Z82" s="110">
        <v>110</v>
      </c>
      <c r="AA82" s="117">
        <f t="shared" si="11"/>
        <v>510</v>
      </c>
      <c r="AB82" s="103">
        <v>2023</v>
      </c>
      <c r="AC82" s="29"/>
      <c r="AD82" s="52"/>
    </row>
    <row r="83" spans="1:30" s="26" customFormat="1" ht="25.5" customHeight="1" x14ac:dyDescent="0.3">
      <c r="A83" s="59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115" t="s">
        <v>83</v>
      </c>
      <c r="T83" s="85" t="s">
        <v>17</v>
      </c>
      <c r="U83" s="108">
        <v>0</v>
      </c>
      <c r="V83" s="123">
        <v>2000</v>
      </c>
      <c r="W83" s="123">
        <f>ROUND(V83*0.02+V83,0)</f>
        <v>2040</v>
      </c>
      <c r="X83" s="123">
        <v>2250</v>
      </c>
      <c r="Y83" s="123">
        <v>2500</v>
      </c>
      <c r="Z83" s="123">
        <f>ROUND(Y83*0.1+Y83,0)</f>
        <v>2750</v>
      </c>
      <c r="AA83" s="113">
        <f t="shared" ref="AA83:AA92" si="15">SUM(U83:Z83)</f>
        <v>11540</v>
      </c>
      <c r="AB83" s="103">
        <v>2023</v>
      </c>
      <c r="AC83" s="60"/>
    </row>
    <row r="84" spans="1:30" s="26" customFormat="1" ht="37.5" x14ac:dyDescent="0.3">
      <c r="A84" s="59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126" t="s">
        <v>89</v>
      </c>
      <c r="T84" s="109" t="s">
        <v>16</v>
      </c>
      <c r="U84" s="111">
        <f t="shared" ref="U84" si="16">U85+U86</f>
        <v>300</v>
      </c>
      <c r="V84" s="111">
        <f>V85+V87</f>
        <v>100</v>
      </c>
      <c r="W84" s="111">
        <f>W85+W87</f>
        <v>100</v>
      </c>
      <c r="X84" s="111">
        <f>X85+X87</f>
        <v>100</v>
      </c>
      <c r="Y84" s="111">
        <f>Y85+Y87</f>
        <v>100</v>
      </c>
      <c r="Z84" s="111">
        <f>Z85+Z87</f>
        <v>150</v>
      </c>
      <c r="AA84" s="110">
        <f>SUM(U84:Z84)</f>
        <v>850</v>
      </c>
      <c r="AB84" s="103">
        <v>2023</v>
      </c>
      <c r="AC84" s="60"/>
    </row>
    <row r="85" spans="1:30" s="26" customFormat="1" ht="37.5" x14ac:dyDescent="0.3">
      <c r="A85" s="59"/>
      <c r="B85" s="40">
        <v>0</v>
      </c>
      <c r="C85" s="40">
        <v>1</v>
      </c>
      <c r="D85" s="40">
        <v>0</v>
      </c>
      <c r="E85" s="40">
        <v>0</v>
      </c>
      <c r="F85" s="40">
        <v>4</v>
      </c>
      <c r="G85" s="40">
        <v>1</v>
      </c>
      <c r="H85" s="40">
        <v>2</v>
      </c>
      <c r="I85" s="40">
        <v>1</v>
      </c>
      <c r="J85" s="40">
        <v>5</v>
      </c>
      <c r="K85" s="40">
        <v>0</v>
      </c>
      <c r="L85" s="40">
        <v>0</v>
      </c>
      <c r="M85" s="40">
        <v>4</v>
      </c>
      <c r="N85" s="40">
        <v>1</v>
      </c>
      <c r="O85" s="40">
        <v>0</v>
      </c>
      <c r="P85" s="40">
        <v>8</v>
      </c>
      <c r="Q85" s="40">
        <v>8</v>
      </c>
      <c r="R85" s="40">
        <v>0</v>
      </c>
      <c r="S85" s="127"/>
      <c r="T85" s="109" t="s">
        <v>16</v>
      </c>
      <c r="U85" s="111">
        <v>150</v>
      </c>
      <c r="V85" s="118">
        <v>0</v>
      </c>
      <c r="W85" s="118">
        <v>0</v>
      </c>
      <c r="X85" s="118">
        <v>0</v>
      </c>
      <c r="Y85" s="118">
        <v>0</v>
      </c>
      <c r="Z85" s="118">
        <v>0</v>
      </c>
      <c r="AA85" s="110">
        <f t="shared" si="15"/>
        <v>150</v>
      </c>
      <c r="AB85" s="103">
        <v>2018</v>
      </c>
      <c r="AC85" s="60"/>
    </row>
    <row r="86" spans="1:30" s="26" customFormat="1" ht="37.5" x14ac:dyDescent="0.3">
      <c r="A86" s="59"/>
      <c r="B86" s="40">
        <v>0</v>
      </c>
      <c r="C86" s="40">
        <v>1</v>
      </c>
      <c r="D86" s="40">
        <v>0</v>
      </c>
      <c r="E86" s="42">
        <v>0</v>
      </c>
      <c r="F86" s="42">
        <v>4</v>
      </c>
      <c r="G86" s="42">
        <v>1</v>
      </c>
      <c r="H86" s="42">
        <v>2</v>
      </c>
      <c r="I86" s="42">
        <v>1</v>
      </c>
      <c r="J86" s="42">
        <v>5</v>
      </c>
      <c r="K86" s="40">
        <v>0</v>
      </c>
      <c r="L86" s="40">
        <v>0</v>
      </c>
      <c r="M86" s="40">
        <v>4</v>
      </c>
      <c r="N86" s="40" t="s">
        <v>21</v>
      </c>
      <c r="O86" s="40">
        <v>0</v>
      </c>
      <c r="P86" s="40">
        <v>8</v>
      </c>
      <c r="Q86" s="40">
        <v>8</v>
      </c>
      <c r="R86" s="40" t="s">
        <v>22</v>
      </c>
      <c r="S86" s="127"/>
      <c r="T86" s="109" t="s">
        <v>16</v>
      </c>
      <c r="U86" s="110">
        <v>150</v>
      </c>
      <c r="V86" s="110">
        <v>0</v>
      </c>
      <c r="W86" s="110">
        <v>0</v>
      </c>
      <c r="X86" s="110">
        <v>0</v>
      </c>
      <c r="Y86" s="110">
        <v>0</v>
      </c>
      <c r="Z86" s="110">
        <v>0</v>
      </c>
      <c r="AA86" s="110">
        <f t="shared" si="15"/>
        <v>150</v>
      </c>
      <c r="AB86" s="103">
        <v>2018</v>
      </c>
      <c r="AC86" s="60"/>
    </row>
    <row r="87" spans="1:30" s="26" customFormat="1" ht="37.5" x14ac:dyDescent="0.3">
      <c r="A87" s="59"/>
      <c r="B87" s="40">
        <v>0</v>
      </c>
      <c r="C87" s="40">
        <v>1</v>
      </c>
      <c r="D87" s="40">
        <v>0</v>
      </c>
      <c r="E87" s="42">
        <v>0</v>
      </c>
      <c r="F87" s="42">
        <v>4</v>
      </c>
      <c r="G87" s="42">
        <v>1</v>
      </c>
      <c r="H87" s="42">
        <v>2</v>
      </c>
      <c r="I87" s="42">
        <v>1</v>
      </c>
      <c r="J87" s="42">
        <v>5</v>
      </c>
      <c r="K87" s="40">
        <v>0</v>
      </c>
      <c r="L87" s="40">
        <v>0</v>
      </c>
      <c r="M87" s="40">
        <v>4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128"/>
      <c r="T87" s="109" t="s">
        <v>16</v>
      </c>
      <c r="U87" s="110">
        <v>0</v>
      </c>
      <c r="V87" s="111">
        <v>100</v>
      </c>
      <c r="W87" s="111">
        <v>100</v>
      </c>
      <c r="X87" s="111">
        <v>100</v>
      </c>
      <c r="Y87" s="111">
        <v>100</v>
      </c>
      <c r="Z87" s="110">
        <v>150</v>
      </c>
      <c r="AA87" s="110">
        <f>SUM(U87:Z87)</f>
        <v>550</v>
      </c>
      <c r="AB87" s="103">
        <v>2023</v>
      </c>
      <c r="AC87" s="60"/>
    </row>
    <row r="88" spans="1:30" s="26" customFormat="1" ht="24.75" customHeight="1" x14ac:dyDescent="0.3">
      <c r="A88" s="59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115" t="s">
        <v>83</v>
      </c>
      <c r="T88" s="85" t="s">
        <v>17</v>
      </c>
      <c r="U88" s="113">
        <v>3000</v>
      </c>
      <c r="V88" s="113">
        <v>3050</v>
      </c>
      <c r="W88" s="113">
        <f>ROUND(V88*1.013,0)</f>
        <v>3090</v>
      </c>
      <c r="X88" s="113">
        <v>4050</v>
      </c>
      <c r="Y88" s="113">
        <v>4120</v>
      </c>
      <c r="Z88" s="113">
        <v>4200</v>
      </c>
      <c r="AA88" s="113">
        <f t="shared" si="15"/>
        <v>21510</v>
      </c>
      <c r="AB88" s="103">
        <v>2023</v>
      </c>
      <c r="AC88" s="60"/>
    </row>
    <row r="89" spans="1:30" s="26" customFormat="1" ht="37.5" x14ac:dyDescent="0.3">
      <c r="A89" s="59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126" t="s">
        <v>90</v>
      </c>
      <c r="T89" s="109" t="s">
        <v>16</v>
      </c>
      <c r="U89" s="117">
        <v>0</v>
      </c>
      <c r="V89" s="117">
        <f>V90+V91</f>
        <v>1000</v>
      </c>
      <c r="W89" s="117">
        <f t="shared" ref="W89:Z89" si="17">W90+W91</f>
        <v>350</v>
      </c>
      <c r="X89" s="117">
        <f t="shared" si="17"/>
        <v>350</v>
      </c>
      <c r="Y89" s="117">
        <f t="shared" si="17"/>
        <v>350</v>
      </c>
      <c r="Z89" s="117">
        <f t="shared" si="17"/>
        <v>0</v>
      </c>
      <c r="AA89" s="117">
        <f t="shared" si="15"/>
        <v>2050</v>
      </c>
      <c r="AB89" s="103">
        <v>2022</v>
      </c>
      <c r="AC89" s="60"/>
    </row>
    <row r="90" spans="1:30" s="26" customFormat="1" ht="39" customHeight="1" x14ac:dyDescent="0.3">
      <c r="A90" s="59"/>
      <c r="B90" s="40">
        <v>0</v>
      </c>
      <c r="C90" s="40">
        <v>1</v>
      </c>
      <c r="D90" s="40">
        <v>4</v>
      </c>
      <c r="E90" s="42">
        <v>0</v>
      </c>
      <c r="F90" s="42">
        <v>4</v>
      </c>
      <c r="G90" s="42">
        <v>1</v>
      </c>
      <c r="H90" s="42">
        <v>2</v>
      </c>
      <c r="I90" s="42">
        <v>1</v>
      </c>
      <c r="J90" s="42">
        <v>5</v>
      </c>
      <c r="K90" s="40">
        <v>0</v>
      </c>
      <c r="L90" s="40">
        <v>0</v>
      </c>
      <c r="M90" s="40">
        <v>4</v>
      </c>
      <c r="N90" s="40" t="s">
        <v>21</v>
      </c>
      <c r="O90" s="40">
        <v>0</v>
      </c>
      <c r="P90" s="40">
        <v>8</v>
      </c>
      <c r="Q90" s="40">
        <v>6</v>
      </c>
      <c r="R90" s="40">
        <v>0</v>
      </c>
      <c r="S90" s="127"/>
      <c r="T90" s="109" t="s">
        <v>16</v>
      </c>
      <c r="U90" s="117">
        <v>0</v>
      </c>
      <c r="V90" s="117">
        <v>350</v>
      </c>
      <c r="W90" s="117">
        <v>350</v>
      </c>
      <c r="X90" s="117">
        <v>350</v>
      </c>
      <c r="Y90" s="117">
        <v>350</v>
      </c>
      <c r="Z90" s="117">
        <v>0</v>
      </c>
      <c r="AA90" s="117">
        <f t="shared" si="15"/>
        <v>1400</v>
      </c>
      <c r="AB90" s="103">
        <v>2022</v>
      </c>
      <c r="AC90" s="60"/>
    </row>
    <row r="91" spans="1:30" s="26" customFormat="1" ht="37.5" x14ac:dyDescent="0.3">
      <c r="A91" s="59"/>
      <c r="B91" s="40">
        <v>0</v>
      </c>
      <c r="C91" s="40">
        <v>1</v>
      </c>
      <c r="D91" s="40">
        <v>4</v>
      </c>
      <c r="E91" s="42">
        <v>0</v>
      </c>
      <c r="F91" s="42">
        <v>4</v>
      </c>
      <c r="G91" s="42">
        <v>1</v>
      </c>
      <c r="H91" s="42">
        <v>2</v>
      </c>
      <c r="I91" s="42">
        <v>1</v>
      </c>
      <c r="J91" s="42">
        <v>5</v>
      </c>
      <c r="K91" s="40">
        <v>0</v>
      </c>
      <c r="L91" s="40">
        <v>0</v>
      </c>
      <c r="M91" s="40">
        <v>4</v>
      </c>
      <c r="N91" s="40">
        <v>1</v>
      </c>
      <c r="O91" s="40">
        <v>0</v>
      </c>
      <c r="P91" s="40">
        <v>8</v>
      </c>
      <c r="Q91" s="40">
        <v>6</v>
      </c>
      <c r="R91" s="40">
        <v>0</v>
      </c>
      <c r="S91" s="128"/>
      <c r="T91" s="109" t="s">
        <v>16</v>
      </c>
      <c r="U91" s="117">
        <v>0</v>
      </c>
      <c r="V91" s="117">
        <v>650</v>
      </c>
      <c r="W91" s="117">
        <v>0</v>
      </c>
      <c r="X91" s="117">
        <v>0</v>
      </c>
      <c r="Y91" s="117">
        <v>0</v>
      </c>
      <c r="Z91" s="117">
        <v>0</v>
      </c>
      <c r="AA91" s="117">
        <v>650</v>
      </c>
      <c r="AB91" s="103">
        <v>2019</v>
      </c>
      <c r="AC91" s="60"/>
    </row>
    <row r="92" spans="1:30" s="26" customFormat="1" ht="24.75" customHeight="1" x14ac:dyDescent="0.3">
      <c r="A92" s="59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115" t="s">
        <v>91</v>
      </c>
      <c r="T92" s="85" t="s">
        <v>18</v>
      </c>
      <c r="U92" s="113">
        <v>0</v>
      </c>
      <c r="V92" s="113">
        <v>1</v>
      </c>
      <c r="W92" s="113">
        <v>1</v>
      </c>
      <c r="X92" s="113">
        <v>1</v>
      </c>
      <c r="Y92" s="113">
        <v>1</v>
      </c>
      <c r="Z92" s="113">
        <v>0</v>
      </c>
      <c r="AA92" s="113">
        <f t="shared" si="15"/>
        <v>4</v>
      </c>
      <c r="AB92" s="103">
        <v>2022</v>
      </c>
      <c r="AC92" s="60"/>
    </row>
    <row r="93" spans="1:30" s="26" customFormat="1" ht="29.25" customHeight="1" x14ac:dyDescent="0.3">
      <c r="A93" s="59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61"/>
      <c r="T93" s="62"/>
      <c r="U93" s="76"/>
      <c r="V93" s="76"/>
      <c r="W93" s="76"/>
      <c r="X93" s="76"/>
      <c r="Y93" s="76"/>
      <c r="Z93" s="76"/>
      <c r="AA93" s="76"/>
      <c r="AB93" s="64" t="s">
        <v>24</v>
      </c>
      <c r="AC93" s="60"/>
    </row>
    <row r="94" spans="1:30" s="26" customFormat="1" ht="18.75" x14ac:dyDescent="0.3">
      <c r="A94" s="59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61"/>
      <c r="T94" s="62"/>
      <c r="U94" s="63"/>
      <c r="V94" s="63"/>
      <c r="W94" s="63"/>
      <c r="X94" s="63"/>
      <c r="Y94" s="63"/>
      <c r="Z94" s="63"/>
      <c r="AA94" s="63"/>
      <c r="AC94" s="60"/>
    </row>
    <row r="95" spans="1:30" s="26" customFormat="1" ht="19.5" x14ac:dyDescent="0.3">
      <c r="A95" s="59"/>
      <c r="B95" s="147" t="s">
        <v>25</v>
      </c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65"/>
      <c r="U95" s="65"/>
      <c r="V95" s="65"/>
      <c r="W95" s="65"/>
      <c r="X95" s="65"/>
      <c r="Y95" s="133" t="s">
        <v>26</v>
      </c>
      <c r="Z95" s="133"/>
      <c r="AA95" s="133"/>
      <c r="AB95" s="133"/>
      <c r="AC95" s="66"/>
    </row>
    <row r="96" spans="1:30" s="26" customFormat="1" x14ac:dyDescent="0.25">
      <c r="A96" s="59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8"/>
      <c r="N96" s="68"/>
      <c r="O96" s="68"/>
      <c r="P96" s="68"/>
      <c r="Q96" s="68"/>
      <c r="R96" s="68"/>
      <c r="S96" s="25"/>
      <c r="T96" s="25"/>
      <c r="U96" s="25"/>
      <c r="V96" s="3"/>
      <c r="W96" s="3"/>
      <c r="X96" s="25"/>
      <c r="Y96" s="25"/>
      <c r="Z96" s="25"/>
      <c r="AA96" s="25"/>
      <c r="AB96" s="25"/>
    </row>
    <row r="97" spans="1:28" s="26" customFormat="1" x14ac:dyDescent="0.25">
      <c r="A97" s="59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8"/>
      <c r="N97" s="68"/>
      <c r="O97" s="68"/>
      <c r="P97" s="68"/>
      <c r="Q97" s="68"/>
      <c r="R97" s="68"/>
      <c r="S97" s="25"/>
      <c r="T97" s="25"/>
      <c r="U97" s="25"/>
      <c r="V97" s="3"/>
      <c r="W97" s="3"/>
      <c r="X97" s="25"/>
      <c r="Y97" s="25"/>
      <c r="Z97" s="25"/>
      <c r="AA97" s="25"/>
      <c r="AB97" s="25"/>
    </row>
    <row r="98" spans="1:28" s="26" customFormat="1" x14ac:dyDescent="0.25">
      <c r="A98" s="59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8"/>
      <c r="N98" s="68"/>
      <c r="O98" s="68"/>
      <c r="P98" s="68"/>
      <c r="Q98" s="68"/>
      <c r="R98" s="68"/>
      <c r="S98" s="25"/>
      <c r="T98" s="25"/>
      <c r="U98" s="25"/>
      <c r="V98" s="3"/>
      <c r="W98" s="3"/>
      <c r="X98" s="25"/>
      <c r="Y98" s="25"/>
      <c r="Z98" s="25"/>
      <c r="AA98" s="25"/>
      <c r="AB98" s="25"/>
    </row>
    <row r="99" spans="1:28" s="26" customFormat="1" x14ac:dyDescent="0.25">
      <c r="A99" s="59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8"/>
      <c r="N99" s="68"/>
      <c r="O99" s="68"/>
      <c r="P99" s="68"/>
      <c r="Q99" s="68"/>
      <c r="R99" s="68"/>
      <c r="S99" s="25"/>
      <c r="T99" s="25"/>
      <c r="U99" s="25"/>
      <c r="V99" s="3"/>
      <c r="W99" s="3"/>
      <c r="X99" s="25"/>
      <c r="Y99" s="25"/>
      <c r="Z99" s="25"/>
      <c r="AA99" s="25"/>
      <c r="AB99" s="25"/>
    </row>
    <row r="100" spans="1:28" s="26" customFormat="1" x14ac:dyDescent="0.25">
      <c r="A100" s="59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8"/>
      <c r="N100" s="68"/>
      <c r="O100" s="68"/>
      <c r="P100" s="68"/>
      <c r="Q100" s="68"/>
      <c r="R100" s="68"/>
      <c r="S100" s="25"/>
      <c r="T100" s="25"/>
      <c r="U100" s="25"/>
      <c r="V100" s="3"/>
      <c r="W100" s="3"/>
      <c r="X100" s="25"/>
      <c r="Y100" s="25"/>
      <c r="Z100" s="25"/>
      <c r="AA100" s="25"/>
      <c r="AB100" s="25"/>
    </row>
    <row r="101" spans="1:28" s="26" customFormat="1" x14ac:dyDescent="0.25">
      <c r="A101" s="59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8"/>
      <c r="N101" s="68"/>
      <c r="O101" s="68"/>
      <c r="P101" s="68"/>
      <c r="Q101" s="68"/>
      <c r="R101" s="68"/>
      <c r="S101" s="25"/>
      <c r="T101" s="25"/>
      <c r="U101" s="25"/>
      <c r="V101" s="3"/>
      <c r="W101" s="3"/>
      <c r="X101" s="25"/>
      <c r="Y101" s="25"/>
      <c r="Z101" s="25"/>
      <c r="AA101" s="25"/>
      <c r="AB101" s="25"/>
    </row>
    <row r="102" spans="1:28" s="26" customFormat="1" x14ac:dyDescent="0.25">
      <c r="A102" s="59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8"/>
      <c r="N102" s="68"/>
      <c r="O102" s="68"/>
      <c r="P102" s="68"/>
      <c r="Q102" s="68"/>
      <c r="R102" s="68"/>
      <c r="S102" s="25"/>
      <c r="T102" s="25"/>
      <c r="U102" s="25"/>
      <c r="V102" s="3"/>
      <c r="W102" s="3"/>
      <c r="X102" s="25"/>
      <c r="Y102" s="25"/>
      <c r="Z102" s="25"/>
      <c r="AA102" s="25"/>
      <c r="AB102" s="25"/>
    </row>
    <row r="103" spans="1:28" s="26" customFormat="1" x14ac:dyDescent="0.25">
      <c r="A103" s="59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8"/>
      <c r="N103" s="68"/>
      <c r="O103" s="68"/>
      <c r="P103" s="68"/>
      <c r="Q103" s="68"/>
      <c r="R103" s="68"/>
      <c r="S103" s="25"/>
      <c r="T103" s="25"/>
      <c r="U103" s="25"/>
      <c r="V103" s="3"/>
      <c r="W103" s="3"/>
      <c r="X103" s="25"/>
      <c r="Y103" s="25"/>
      <c r="Z103" s="25"/>
      <c r="AA103" s="25"/>
      <c r="AB103" s="25"/>
    </row>
    <row r="104" spans="1:28" s="26" customFormat="1" x14ac:dyDescent="0.25">
      <c r="A104" s="59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8"/>
      <c r="N104" s="68"/>
      <c r="O104" s="68"/>
      <c r="P104" s="68"/>
      <c r="Q104" s="68"/>
      <c r="R104" s="68"/>
      <c r="S104" s="25"/>
      <c r="T104" s="25"/>
      <c r="U104" s="25" t="s">
        <v>27</v>
      </c>
      <c r="V104" s="3"/>
      <c r="W104" s="3"/>
      <c r="X104" s="25"/>
      <c r="Y104" s="25"/>
      <c r="Z104" s="25"/>
      <c r="AA104" s="25"/>
      <c r="AB104" s="25"/>
    </row>
    <row r="105" spans="1:28" s="26" customFormat="1" x14ac:dyDescent="0.25">
      <c r="A105" s="59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8"/>
      <c r="N105" s="68"/>
      <c r="O105" s="68"/>
      <c r="P105" s="68"/>
      <c r="Q105" s="68"/>
      <c r="R105" s="68"/>
      <c r="S105" s="25"/>
      <c r="T105" s="25"/>
      <c r="U105" s="25"/>
      <c r="V105" s="3"/>
      <c r="W105" s="3"/>
      <c r="X105" s="25"/>
      <c r="Y105" s="25"/>
      <c r="Z105" s="25"/>
      <c r="AA105" s="25"/>
      <c r="AB105" s="25"/>
    </row>
    <row r="106" spans="1:28" s="26" customFormat="1" x14ac:dyDescent="0.25">
      <c r="A106" s="59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8"/>
      <c r="N106" s="68"/>
      <c r="O106" s="68"/>
      <c r="P106" s="68"/>
      <c r="Q106" s="68"/>
      <c r="R106" s="68"/>
      <c r="S106" s="25"/>
      <c r="T106" s="25"/>
      <c r="U106" s="25"/>
      <c r="V106" s="3"/>
      <c r="W106" s="3"/>
      <c r="X106" s="25"/>
      <c r="Y106" s="25"/>
      <c r="Z106" s="25"/>
      <c r="AA106" s="25"/>
      <c r="AB106" s="25"/>
    </row>
    <row r="107" spans="1:28" s="26" customFormat="1" x14ac:dyDescent="0.25">
      <c r="A107" s="59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8"/>
      <c r="N107" s="68"/>
      <c r="O107" s="68"/>
      <c r="P107" s="68"/>
      <c r="Q107" s="68"/>
      <c r="R107" s="68"/>
      <c r="S107" s="25"/>
      <c r="T107" s="25"/>
      <c r="U107" s="25"/>
      <c r="V107" s="3"/>
      <c r="W107" s="3"/>
      <c r="X107" s="25"/>
      <c r="Y107" s="25"/>
      <c r="Z107" s="25"/>
      <c r="AA107" s="25"/>
      <c r="AB107" s="25"/>
    </row>
    <row r="108" spans="1:28" s="26" customFormat="1" x14ac:dyDescent="0.25">
      <c r="A108" s="59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8"/>
      <c r="N108" s="68"/>
      <c r="O108" s="68"/>
      <c r="P108" s="68"/>
      <c r="Q108" s="68"/>
      <c r="R108" s="68"/>
      <c r="S108" s="25"/>
      <c r="T108" s="25"/>
      <c r="U108" s="25"/>
      <c r="V108" s="3"/>
      <c r="W108" s="3"/>
      <c r="X108" s="25"/>
      <c r="Y108" s="25"/>
      <c r="Z108" s="25"/>
      <c r="AA108" s="25"/>
      <c r="AB108" s="25"/>
    </row>
    <row r="109" spans="1:28" s="26" customFormat="1" x14ac:dyDescent="0.25">
      <c r="A109" s="59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8"/>
      <c r="N109" s="68"/>
      <c r="O109" s="68"/>
      <c r="P109" s="68"/>
      <c r="Q109" s="68"/>
      <c r="R109" s="68"/>
      <c r="S109" s="25"/>
      <c r="T109" s="25"/>
      <c r="U109" s="25"/>
      <c r="V109" s="3"/>
      <c r="W109" s="3"/>
      <c r="X109" s="25"/>
      <c r="Y109" s="25"/>
      <c r="Z109" s="25"/>
      <c r="AA109" s="25"/>
      <c r="AB109" s="25"/>
    </row>
    <row r="110" spans="1:28" s="26" customFormat="1" x14ac:dyDescent="0.25">
      <c r="A110" s="59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8"/>
      <c r="N110" s="68"/>
      <c r="O110" s="68"/>
      <c r="P110" s="68"/>
      <c r="Q110" s="68"/>
      <c r="R110" s="68"/>
      <c r="S110" s="25"/>
      <c r="T110" s="25"/>
      <c r="U110" s="25"/>
      <c r="V110" s="3"/>
      <c r="W110" s="3"/>
      <c r="X110" s="25"/>
      <c r="Y110" s="25"/>
      <c r="Z110" s="25"/>
      <c r="AA110" s="25"/>
      <c r="AB110" s="25"/>
    </row>
    <row r="111" spans="1:28" s="26" customFormat="1" x14ac:dyDescent="0.25">
      <c r="A111" s="59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8"/>
      <c r="N111" s="68"/>
      <c r="O111" s="68"/>
      <c r="P111" s="68"/>
      <c r="Q111" s="68"/>
      <c r="R111" s="68"/>
      <c r="S111" s="25"/>
      <c r="T111" s="25"/>
      <c r="U111" s="25"/>
      <c r="V111" s="3"/>
      <c r="W111" s="3"/>
      <c r="X111" s="25"/>
      <c r="Y111" s="25"/>
      <c r="Z111" s="25"/>
      <c r="AA111" s="25"/>
      <c r="AB111" s="25"/>
    </row>
    <row r="112" spans="1:28" s="26" customFormat="1" x14ac:dyDescent="0.25">
      <c r="A112" s="59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8"/>
      <c r="N112" s="68"/>
      <c r="O112" s="68"/>
      <c r="P112" s="68"/>
      <c r="Q112" s="68"/>
      <c r="R112" s="68"/>
      <c r="S112" s="25"/>
      <c r="T112" s="25"/>
      <c r="U112" s="25"/>
      <c r="V112" s="3"/>
      <c r="W112" s="3"/>
      <c r="X112" s="25"/>
      <c r="Y112" s="25"/>
      <c r="Z112" s="25"/>
      <c r="AA112" s="25"/>
      <c r="AB112" s="25"/>
    </row>
    <row r="113" spans="1:28" s="26" customFormat="1" x14ac:dyDescent="0.25">
      <c r="A113" s="59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8"/>
      <c r="N113" s="68"/>
      <c r="O113" s="68"/>
      <c r="P113" s="68"/>
      <c r="Q113" s="68"/>
      <c r="R113" s="68"/>
      <c r="S113" s="25"/>
      <c r="T113" s="25"/>
      <c r="U113" s="25"/>
      <c r="V113" s="3"/>
      <c r="W113" s="3"/>
      <c r="X113" s="25"/>
      <c r="Y113" s="25"/>
      <c r="Z113" s="25"/>
      <c r="AA113" s="25"/>
      <c r="AB113" s="25"/>
    </row>
    <row r="114" spans="1:28" s="26" customFormat="1" x14ac:dyDescent="0.25">
      <c r="A114" s="59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8"/>
      <c r="N114" s="68"/>
      <c r="O114" s="68"/>
      <c r="P114" s="68"/>
      <c r="Q114" s="68"/>
      <c r="R114" s="68"/>
      <c r="S114" s="25"/>
      <c r="T114" s="25"/>
      <c r="U114" s="25"/>
      <c r="V114" s="3"/>
      <c r="W114" s="3"/>
      <c r="X114" s="25"/>
      <c r="Y114" s="25"/>
      <c r="Z114" s="25"/>
      <c r="AA114" s="25"/>
      <c r="AB114" s="25"/>
    </row>
    <row r="115" spans="1:28" s="26" customFormat="1" x14ac:dyDescent="0.25">
      <c r="A115" s="59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8"/>
      <c r="N115" s="68"/>
      <c r="O115" s="68"/>
      <c r="P115" s="68"/>
      <c r="Q115" s="68"/>
      <c r="R115" s="68"/>
      <c r="S115" s="25"/>
      <c r="T115" s="25"/>
      <c r="U115" s="25"/>
      <c r="V115" s="3"/>
      <c r="W115" s="3"/>
      <c r="X115" s="25"/>
      <c r="Y115" s="25"/>
      <c r="Z115" s="25"/>
      <c r="AA115" s="25"/>
      <c r="AB115" s="25"/>
    </row>
    <row r="116" spans="1:28" s="26" customFormat="1" x14ac:dyDescent="0.25">
      <c r="A116" s="59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8"/>
      <c r="N116" s="68"/>
      <c r="O116" s="68"/>
      <c r="P116" s="68"/>
      <c r="Q116" s="68"/>
      <c r="R116" s="68"/>
      <c r="S116" s="25"/>
      <c r="T116" s="25"/>
      <c r="U116" s="25"/>
      <c r="V116" s="3"/>
      <c r="W116" s="3"/>
      <c r="X116" s="25"/>
      <c r="Y116" s="25"/>
      <c r="Z116" s="25"/>
      <c r="AA116" s="25"/>
      <c r="AB116" s="25"/>
    </row>
    <row r="117" spans="1:28" s="26" customFormat="1" x14ac:dyDescent="0.25">
      <c r="A117" s="59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68"/>
      <c r="Q117" s="68"/>
      <c r="R117" s="68"/>
      <c r="S117" s="25"/>
      <c r="T117" s="25"/>
      <c r="U117" s="25"/>
      <c r="V117" s="3"/>
      <c r="W117" s="3"/>
      <c r="X117" s="25"/>
      <c r="Y117" s="25"/>
      <c r="Z117" s="25"/>
      <c r="AA117" s="25"/>
      <c r="AB117" s="25"/>
    </row>
    <row r="118" spans="1:28" s="26" customFormat="1" x14ac:dyDescent="0.25">
      <c r="A118" s="59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8"/>
      <c r="N118" s="68"/>
      <c r="O118" s="68"/>
      <c r="P118" s="68"/>
      <c r="Q118" s="68"/>
      <c r="R118" s="68"/>
      <c r="S118" s="25"/>
      <c r="T118" s="25"/>
      <c r="U118" s="25"/>
      <c r="V118" s="3"/>
      <c r="W118" s="3"/>
      <c r="X118" s="25"/>
      <c r="Y118" s="25"/>
      <c r="Z118" s="25"/>
      <c r="AA118" s="25"/>
      <c r="AB118" s="25"/>
    </row>
    <row r="119" spans="1:28" s="26" customFormat="1" x14ac:dyDescent="0.25">
      <c r="A119" s="59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8"/>
      <c r="N119" s="68"/>
      <c r="O119" s="68"/>
      <c r="P119" s="68"/>
      <c r="Q119" s="68"/>
      <c r="R119" s="68"/>
      <c r="S119" s="25"/>
      <c r="T119" s="25"/>
      <c r="U119" s="25"/>
      <c r="V119" s="3"/>
      <c r="W119" s="3"/>
      <c r="X119" s="25"/>
      <c r="Y119" s="25"/>
      <c r="Z119" s="25"/>
      <c r="AA119" s="25"/>
      <c r="AB119" s="25"/>
    </row>
    <row r="120" spans="1:28" s="26" customFormat="1" x14ac:dyDescent="0.25">
      <c r="A120" s="59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8"/>
      <c r="N120" s="68"/>
      <c r="O120" s="68"/>
      <c r="P120" s="68"/>
      <c r="Q120" s="68"/>
      <c r="R120" s="68"/>
      <c r="S120" s="25"/>
      <c r="T120" s="25"/>
      <c r="U120" s="25"/>
      <c r="V120" s="3"/>
      <c r="W120" s="3"/>
      <c r="X120" s="25"/>
      <c r="Y120" s="25"/>
      <c r="Z120" s="25"/>
      <c r="AA120" s="25"/>
      <c r="AB120" s="25"/>
    </row>
    <row r="121" spans="1:28" s="26" customFormat="1" x14ac:dyDescent="0.25">
      <c r="A121" s="59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8"/>
      <c r="N121" s="68"/>
      <c r="O121" s="68"/>
      <c r="P121" s="68"/>
      <c r="Q121" s="68"/>
      <c r="R121" s="68"/>
      <c r="S121" s="25"/>
      <c r="T121" s="25"/>
      <c r="U121" s="25"/>
      <c r="V121" s="3"/>
      <c r="W121" s="3"/>
      <c r="X121" s="25"/>
      <c r="Y121" s="25"/>
      <c r="Z121" s="25"/>
      <c r="AA121" s="25"/>
      <c r="AB121" s="25"/>
    </row>
    <row r="122" spans="1:28" s="26" customFormat="1" x14ac:dyDescent="0.25">
      <c r="A122" s="59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8"/>
      <c r="N122" s="68"/>
      <c r="O122" s="68"/>
      <c r="P122" s="68"/>
      <c r="Q122" s="68"/>
      <c r="R122" s="68"/>
      <c r="S122" s="25"/>
      <c r="T122" s="25"/>
      <c r="U122" s="25"/>
      <c r="V122" s="3"/>
      <c r="W122" s="3"/>
      <c r="X122" s="25"/>
      <c r="Y122" s="25"/>
      <c r="Z122" s="25"/>
      <c r="AA122" s="25"/>
      <c r="AB122" s="25"/>
    </row>
    <row r="123" spans="1:28" s="26" customFormat="1" x14ac:dyDescent="0.25">
      <c r="A123" s="59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8"/>
      <c r="N123" s="68"/>
      <c r="O123" s="68"/>
      <c r="P123" s="68"/>
      <c r="Q123" s="68"/>
      <c r="R123" s="68"/>
      <c r="S123" s="25"/>
      <c r="T123" s="25"/>
      <c r="U123" s="25"/>
      <c r="V123" s="3"/>
      <c r="W123" s="3"/>
      <c r="X123" s="25"/>
      <c r="Y123" s="25"/>
      <c r="Z123" s="25"/>
      <c r="AA123" s="25"/>
      <c r="AB123" s="25"/>
    </row>
    <row r="124" spans="1:28" s="26" customFormat="1" x14ac:dyDescent="0.25">
      <c r="A124" s="59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8"/>
      <c r="N124" s="68"/>
      <c r="O124" s="68"/>
      <c r="P124" s="68"/>
      <c r="Q124" s="68"/>
      <c r="R124" s="68"/>
      <c r="S124" s="25"/>
      <c r="T124" s="25"/>
      <c r="U124" s="25"/>
      <c r="V124" s="3"/>
      <c r="W124" s="3"/>
      <c r="X124" s="25"/>
      <c r="Y124" s="25"/>
      <c r="Z124" s="25"/>
      <c r="AA124" s="25"/>
      <c r="AB124" s="25"/>
    </row>
    <row r="125" spans="1:28" s="26" customFormat="1" x14ac:dyDescent="0.25">
      <c r="A125" s="59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8"/>
      <c r="N125" s="68"/>
      <c r="O125" s="68"/>
      <c r="P125" s="68"/>
      <c r="Q125" s="68"/>
      <c r="R125" s="68"/>
      <c r="S125" s="25"/>
      <c r="T125" s="25"/>
      <c r="U125" s="25"/>
      <c r="V125" s="3"/>
      <c r="W125" s="3"/>
      <c r="X125" s="25"/>
      <c r="Y125" s="25"/>
      <c r="Z125" s="25"/>
      <c r="AA125" s="25"/>
      <c r="AB125" s="25"/>
    </row>
    <row r="126" spans="1:28" s="26" customFormat="1" x14ac:dyDescent="0.25">
      <c r="A126" s="59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8"/>
      <c r="N126" s="68"/>
      <c r="O126" s="68"/>
      <c r="P126" s="68"/>
      <c r="Q126" s="68"/>
      <c r="R126" s="68"/>
      <c r="S126" s="25"/>
      <c r="T126" s="25"/>
      <c r="U126" s="25"/>
      <c r="V126" s="3"/>
      <c r="W126" s="3"/>
      <c r="X126" s="25"/>
      <c r="Y126" s="25"/>
      <c r="Z126" s="25"/>
      <c r="AA126" s="25"/>
      <c r="AB126" s="25"/>
    </row>
    <row r="127" spans="1:28" s="26" customFormat="1" x14ac:dyDescent="0.25">
      <c r="A127" s="59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8"/>
      <c r="N127" s="68"/>
      <c r="O127" s="68"/>
      <c r="P127" s="68"/>
      <c r="Q127" s="68"/>
      <c r="R127" s="68"/>
      <c r="S127" s="25"/>
      <c r="T127" s="25"/>
      <c r="U127" s="25"/>
      <c r="V127" s="3"/>
      <c r="W127" s="3"/>
      <c r="X127" s="25"/>
      <c r="Y127" s="25"/>
      <c r="Z127" s="25"/>
      <c r="AA127" s="25"/>
      <c r="AB127" s="25"/>
    </row>
    <row r="128" spans="1:28" s="26" customFormat="1" x14ac:dyDescent="0.25">
      <c r="A128" s="59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8"/>
      <c r="N128" s="68"/>
      <c r="O128" s="68"/>
      <c r="P128" s="68"/>
      <c r="Q128" s="68"/>
      <c r="R128" s="68"/>
      <c r="S128" s="25"/>
      <c r="T128" s="25"/>
      <c r="U128" s="25"/>
      <c r="V128" s="3"/>
      <c r="W128" s="3"/>
      <c r="X128" s="25"/>
      <c r="Y128" s="25"/>
      <c r="Z128" s="25"/>
      <c r="AA128" s="25"/>
      <c r="AB128" s="25"/>
    </row>
    <row r="129" spans="1:28" s="26" customFormat="1" x14ac:dyDescent="0.25">
      <c r="A129" s="59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8"/>
      <c r="N129" s="68"/>
      <c r="O129" s="68"/>
      <c r="P129" s="68"/>
      <c r="Q129" s="68"/>
      <c r="R129" s="68"/>
      <c r="S129" s="25"/>
      <c r="T129" s="25"/>
      <c r="U129" s="25"/>
      <c r="V129" s="3"/>
      <c r="W129" s="3"/>
      <c r="X129" s="25"/>
      <c r="Y129" s="25"/>
      <c r="Z129" s="25"/>
      <c r="AA129" s="25"/>
      <c r="AB129" s="25"/>
    </row>
    <row r="130" spans="1:28" s="26" customFormat="1" x14ac:dyDescent="0.25">
      <c r="A130" s="59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8"/>
      <c r="N130" s="68"/>
      <c r="O130" s="68"/>
      <c r="P130" s="68"/>
      <c r="Q130" s="68"/>
      <c r="R130" s="68"/>
      <c r="S130" s="25"/>
      <c r="T130" s="25"/>
      <c r="U130" s="25"/>
      <c r="V130" s="3"/>
      <c r="W130" s="3"/>
      <c r="X130" s="25"/>
      <c r="Y130" s="25"/>
      <c r="Z130" s="25"/>
      <c r="AA130" s="25"/>
      <c r="AB130" s="25"/>
    </row>
    <row r="131" spans="1:28" s="26" customFormat="1" x14ac:dyDescent="0.25">
      <c r="A131" s="59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8"/>
      <c r="N131" s="68"/>
      <c r="O131" s="68"/>
      <c r="P131" s="68"/>
      <c r="Q131" s="68"/>
      <c r="R131" s="68"/>
      <c r="S131" s="25"/>
      <c r="T131" s="25"/>
      <c r="U131" s="25"/>
      <c r="V131" s="3"/>
      <c r="W131" s="3"/>
      <c r="X131" s="25"/>
      <c r="Y131" s="25"/>
      <c r="Z131" s="25"/>
      <c r="AA131" s="25"/>
      <c r="AB131" s="25"/>
    </row>
    <row r="132" spans="1:28" s="26" customFormat="1" x14ac:dyDescent="0.25">
      <c r="A132" s="59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8"/>
      <c r="N132" s="68"/>
      <c r="O132" s="68"/>
      <c r="P132" s="68"/>
      <c r="Q132" s="68"/>
      <c r="R132" s="68"/>
      <c r="S132" s="25"/>
      <c r="T132" s="25"/>
      <c r="U132" s="25"/>
      <c r="V132" s="3"/>
      <c r="W132" s="3"/>
      <c r="X132" s="25"/>
      <c r="Y132" s="25"/>
      <c r="Z132" s="25"/>
      <c r="AA132" s="25"/>
      <c r="AB132" s="25"/>
    </row>
    <row r="133" spans="1:28" s="26" customFormat="1" x14ac:dyDescent="0.25">
      <c r="A133" s="59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8"/>
      <c r="N133" s="68"/>
      <c r="O133" s="68"/>
      <c r="P133" s="68"/>
      <c r="Q133" s="68"/>
      <c r="R133" s="68"/>
      <c r="S133" s="25"/>
      <c r="T133" s="25"/>
      <c r="U133" s="25"/>
      <c r="V133" s="3"/>
      <c r="W133" s="3"/>
      <c r="X133" s="25"/>
      <c r="Y133" s="25"/>
      <c r="Z133" s="25"/>
      <c r="AA133" s="25"/>
      <c r="AB133" s="25"/>
    </row>
    <row r="134" spans="1:28" s="26" customFormat="1" x14ac:dyDescent="0.25">
      <c r="A134" s="59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8"/>
      <c r="N134" s="68"/>
      <c r="O134" s="68"/>
      <c r="P134" s="68"/>
      <c r="Q134" s="68"/>
      <c r="R134" s="68"/>
      <c r="S134" s="25"/>
      <c r="T134" s="25"/>
      <c r="U134" s="25"/>
      <c r="V134" s="3"/>
      <c r="W134" s="3"/>
      <c r="X134" s="25"/>
      <c r="Y134" s="25"/>
      <c r="Z134" s="25"/>
      <c r="AA134" s="25"/>
      <c r="AB134" s="25"/>
    </row>
    <row r="135" spans="1:28" s="26" customFormat="1" x14ac:dyDescent="0.25">
      <c r="A135" s="59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8"/>
      <c r="N135" s="68"/>
      <c r="O135" s="68"/>
      <c r="P135" s="68"/>
      <c r="Q135" s="68"/>
      <c r="R135" s="68"/>
      <c r="S135" s="25"/>
      <c r="T135" s="25"/>
      <c r="U135" s="25"/>
      <c r="V135" s="3"/>
      <c r="W135" s="3"/>
      <c r="X135" s="25"/>
      <c r="Y135" s="25"/>
      <c r="Z135" s="25"/>
      <c r="AA135" s="25"/>
      <c r="AB135" s="25"/>
    </row>
    <row r="136" spans="1:28" s="26" customFormat="1" x14ac:dyDescent="0.25">
      <c r="A136" s="59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8"/>
      <c r="N136" s="68"/>
      <c r="O136" s="68"/>
      <c r="P136" s="68"/>
      <c r="Q136" s="68"/>
      <c r="R136" s="68"/>
      <c r="S136" s="25"/>
      <c r="T136" s="25"/>
      <c r="U136" s="25"/>
      <c r="V136" s="3"/>
      <c r="W136" s="3"/>
      <c r="X136" s="25"/>
      <c r="Y136" s="25"/>
      <c r="Z136" s="25"/>
      <c r="AA136" s="25"/>
      <c r="AB136" s="25"/>
    </row>
    <row r="137" spans="1:28" s="26" customFormat="1" x14ac:dyDescent="0.25">
      <c r="A137" s="59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8"/>
      <c r="N137" s="68"/>
      <c r="O137" s="68"/>
      <c r="P137" s="68"/>
      <c r="Q137" s="68"/>
      <c r="R137" s="68"/>
      <c r="S137" s="25"/>
      <c r="T137" s="25"/>
      <c r="U137" s="25"/>
      <c r="V137" s="3"/>
      <c r="W137" s="3"/>
      <c r="X137" s="25"/>
      <c r="Y137" s="25"/>
      <c r="Z137" s="25"/>
      <c r="AA137" s="25"/>
      <c r="AB137" s="25"/>
    </row>
    <row r="138" spans="1:28" s="26" customFormat="1" x14ac:dyDescent="0.25">
      <c r="A138" s="59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8"/>
      <c r="N138" s="68"/>
      <c r="O138" s="68"/>
      <c r="P138" s="68"/>
      <c r="Q138" s="68"/>
      <c r="R138" s="68"/>
      <c r="S138" s="25"/>
      <c r="T138" s="25"/>
      <c r="U138" s="25"/>
      <c r="V138" s="3"/>
      <c r="W138" s="3"/>
      <c r="X138" s="25"/>
      <c r="Y138" s="25"/>
      <c r="Z138" s="25"/>
      <c r="AA138" s="25"/>
      <c r="AB138" s="25"/>
    </row>
    <row r="139" spans="1:28" s="26" customFormat="1" x14ac:dyDescent="0.25">
      <c r="A139" s="59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8"/>
      <c r="N139" s="68"/>
      <c r="O139" s="68"/>
      <c r="P139" s="68"/>
      <c r="Q139" s="68"/>
      <c r="R139" s="68"/>
      <c r="S139" s="25"/>
      <c r="T139" s="25"/>
      <c r="U139" s="25"/>
      <c r="V139" s="3"/>
      <c r="W139" s="3"/>
      <c r="X139" s="25"/>
      <c r="Y139" s="25"/>
      <c r="Z139" s="25"/>
      <c r="AA139" s="25"/>
      <c r="AB139" s="25"/>
    </row>
    <row r="140" spans="1:28" s="26" customFormat="1" x14ac:dyDescent="0.25">
      <c r="A140" s="59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8"/>
      <c r="N140" s="68"/>
      <c r="O140" s="68"/>
      <c r="P140" s="68"/>
      <c r="Q140" s="68"/>
      <c r="R140" s="68"/>
      <c r="S140" s="25"/>
      <c r="T140" s="25"/>
      <c r="U140" s="25"/>
      <c r="V140" s="3"/>
      <c r="W140" s="3"/>
      <c r="X140" s="25"/>
      <c r="Y140" s="25"/>
      <c r="Z140" s="25"/>
      <c r="AA140" s="25"/>
      <c r="AB140" s="25"/>
    </row>
    <row r="141" spans="1:28" s="26" customFormat="1" x14ac:dyDescent="0.25">
      <c r="A141" s="59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8"/>
      <c r="N141" s="68"/>
      <c r="O141" s="68"/>
      <c r="P141" s="68"/>
      <c r="Q141" s="68"/>
      <c r="R141" s="68"/>
      <c r="S141" s="25"/>
      <c r="T141" s="25"/>
      <c r="U141" s="25"/>
      <c r="V141" s="3"/>
      <c r="W141" s="3"/>
      <c r="X141" s="25"/>
      <c r="Y141" s="25"/>
      <c r="Z141" s="25"/>
      <c r="AA141" s="25"/>
      <c r="AB141" s="25"/>
    </row>
    <row r="142" spans="1:28" s="26" customFormat="1" x14ac:dyDescent="0.25">
      <c r="A142" s="59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8"/>
      <c r="N142" s="68"/>
      <c r="O142" s="68"/>
      <c r="P142" s="68"/>
      <c r="Q142" s="68"/>
      <c r="R142" s="68"/>
      <c r="S142" s="25"/>
      <c r="T142" s="25"/>
      <c r="U142" s="25"/>
      <c r="V142" s="3"/>
      <c r="W142" s="3"/>
      <c r="X142" s="25"/>
      <c r="Y142" s="25"/>
      <c r="Z142" s="25"/>
      <c r="AA142" s="25"/>
      <c r="AB142" s="25"/>
    </row>
    <row r="143" spans="1:28" s="26" customFormat="1" x14ac:dyDescent="0.25">
      <c r="A143" s="59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8"/>
      <c r="N143" s="68"/>
      <c r="O143" s="68"/>
      <c r="P143" s="68"/>
      <c r="Q143" s="68"/>
      <c r="R143" s="68"/>
      <c r="S143" s="25"/>
      <c r="T143" s="25"/>
      <c r="U143" s="25"/>
      <c r="V143" s="3"/>
      <c r="W143" s="3"/>
      <c r="X143" s="25"/>
      <c r="Y143" s="25"/>
      <c r="Z143" s="25"/>
      <c r="AA143" s="25"/>
      <c r="AB143" s="25"/>
    </row>
    <row r="144" spans="1:28" s="26" customFormat="1" x14ac:dyDescent="0.25">
      <c r="A144" s="59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8"/>
      <c r="N144" s="68"/>
      <c r="O144" s="68"/>
      <c r="P144" s="68"/>
      <c r="Q144" s="68"/>
      <c r="R144" s="68"/>
      <c r="S144" s="25"/>
      <c r="T144" s="25"/>
      <c r="U144" s="25"/>
      <c r="V144" s="3"/>
      <c r="W144" s="3"/>
      <c r="X144" s="25"/>
      <c r="Y144" s="25"/>
      <c r="Z144" s="25"/>
      <c r="AA144" s="25"/>
      <c r="AB144" s="25"/>
    </row>
    <row r="145" spans="1:28" s="26" customFormat="1" x14ac:dyDescent="0.25">
      <c r="A145" s="59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8"/>
      <c r="N145" s="68"/>
      <c r="O145" s="68"/>
      <c r="P145" s="68"/>
      <c r="Q145" s="68"/>
      <c r="R145" s="68"/>
      <c r="S145" s="25"/>
      <c r="T145" s="25"/>
      <c r="U145" s="25"/>
      <c r="V145" s="3"/>
      <c r="W145" s="3"/>
      <c r="X145" s="25"/>
      <c r="Y145" s="25"/>
      <c r="Z145" s="25"/>
      <c r="AA145" s="25"/>
      <c r="AB145" s="25"/>
    </row>
    <row r="146" spans="1:28" s="26" customFormat="1" x14ac:dyDescent="0.25">
      <c r="A146" s="59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8"/>
      <c r="N146" s="68"/>
      <c r="O146" s="68"/>
      <c r="P146" s="68"/>
      <c r="Q146" s="68"/>
      <c r="R146" s="68"/>
      <c r="S146" s="25"/>
      <c r="T146" s="25"/>
      <c r="U146" s="25"/>
      <c r="V146" s="3"/>
      <c r="W146" s="3"/>
      <c r="X146" s="25"/>
      <c r="Y146" s="25"/>
      <c r="Z146" s="25"/>
      <c r="AA146" s="25"/>
      <c r="AB146" s="25"/>
    </row>
    <row r="147" spans="1:28" s="26" customFormat="1" x14ac:dyDescent="0.25">
      <c r="A147" s="59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8"/>
      <c r="N147" s="68"/>
      <c r="O147" s="68"/>
      <c r="P147" s="68"/>
      <c r="Q147" s="68"/>
      <c r="R147" s="68"/>
      <c r="S147" s="25"/>
      <c r="T147" s="25"/>
      <c r="U147" s="25"/>
      <c r="V147" s="3"/>
      <c r="W147" s="3"/>
      <c r="X147" s="25"/>
      <c r="Y147" s="25"/>
      <c r="Z147" s="25"/>
      <c r="AA147" s="25"/>
      <c r="AB147" s="25"/>
    </row>
    <row r="148" spans="1:28" s="26" customFormat="1" x14ac:dyDescent="0.25">
      <c r="A148" s="59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8"/>
      <c r="N148" s="68"/>
      <c r="O148" s="68"/>
      <c r="P148" s="68"/>
      <c r="Q148" s="68"/>
      <c r="R148" s="68"/>
      <c r="S148" s="25"/>
      <c r="T148" s="25"/>
      <c r="U148" s="25"/>
      <c r="V148" s="3"/>
      <c r="W148" s="3"/>
      <c r="X148" s="25"/>
      <c r="Y148" s="25"/>
      <c r="Z148" s="25"/>
      <c r="AA148" s="25"/>
      <c r="AB148" s="25"/>
    </row>
    <row r="149" spans="1:28" s="26" customFormat="1" x14ac:dyDescent="0.25">
      <c r="A149" s="59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8"/>
      <c r="N149" s="68"/>
      <c r="O149" s="68"/>
      <c r="P149" s="68"/>
      <c r="Q149" s="68"/>
      <c r="R149" s="68"/>
      <c r="S149" s="25"/>
      <c r="T149" s="25"/>
      <c r="U149" s="25"/>
      <c r="V149" s="3"/>
      <c r="W149" s="3"/>
      <c r="X149" s="25"/>
      <c r="Y149" s="25"/>
      <c r="Z149" s="25"/>
      <c r="AA149" s="25"/>
      <c r="AB149" s="25"/>
    </row>
    <row r="150" spans="1:28" s="26" customFormat="1" x14ac:dyDescent="0.25">
      <c r="A150" s="59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8"/>
      <c r="N150" s="68"/>
      <c r="O150" s="68"/>
      <c r="P150" s="68"/>
      <c r="Q150" s="68"/>
      <c r="R150" s="68"/>
      <c r="S150" s="25"/>
      <c r="T150" s="25"/>
      <c r="U150" s="25"/>
      <c r="V150" s="3"/>
      <c r="W150" s="3"/>
      <c r="X150" s="25"/>
      <c r="Y150" s="25"/>
      <c r="Z150" s="25"/>
      <c r="AA150" s="25"/>
      <c r="AB150" s="25"/>
    </row>
    <row r="151" spans="1:28" s="26" customFormat="1" x14ac:dyDescent="0.25">
      <c r="A151" s="59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8"/>
      <c r="N151" s="68"/>
      <c r="O151" s="68"/>
      <c r="P151" s="68"/>
      <c r="Q151" s="68"/>
      <c r="R151" s="68"/>
      <c r="S151" s="25"/>
      <c r="T151" s="25"/>
      <c r="U151" s="25"/>
      <c r="V151" s="3"/>
      <c r="W151" s="3"/>
      <c r="X151" s="25"/>
      <c r="Y151" s="25"/>
      <c r="Z151" s="25"/>
      <c r="AA151" s="25"/>
      <c r="AB151" s="25"/>
    </row>
    <row r="152" spans="1:28" s="26" customFormat="1" x14ac:dyDescent="0.25">
      <c r="A152" s="59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8"/>
      <c r="N152" s="68"/>
      <c r="O152" s="68"/>
      <c r="P152" s="68"/>
      <c r="Q152" s="68"/>
      <c r="R152" s="68"/>
      <c r="S152" s="25"/>
      <c r="T152" s="25"/>
      <c r="U152" s="25"/>
      <c r="V152" s="3"/>
      <c r="W152" s="3"/>
      <c r="X152" s="25"/>
      <c r="Y152" s="25"/>
      <c r="Z152" s="25"/>
      <c r="AA152" s="25"/>
      <c r="AB152" s="25"/>
    </row>
    <row r="153" spans="1:28" s="26" customFormat="1" x14ac:dyDescent="0.25">
      <c r="A153" s="59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8"/>
      <c r="N153" s="68"/>
      <c r="O153" s="68"/>
      <c r="P153" s="68"/>
      <c r="Q153" s="68"/>
      <c r="R153" s="68"/>
      <c r="S153" s="25"/>
      <c r="T153" s="25"/>
      <c r="U153" s="25"/>
      <c r="V153" s="3"/>
      <c r="W153" s="3"/>
      <c r="X153" s="25"/>
      <c r="Y153" s="25"/>
      <c r="Z153" s="25"/>
      <c r="AA153" s="25"/>
      <c r="AB153" s="25"/>
    </row>
    <row r="154" spans="1:28" s="26" customFormat="1" x14ac:dyDescent="0.25">
      <c r="A154" s="59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8"/>
      <c r="N154" s="68"/>
      <c r="O154" s="68"/>
      <c r="P154" s="68"/>
      <c r="Q154" s="68"/>
      <c r="R154" s="68"/>
      <c r="S154" s="25"/>
      <c r="T154" s="25"/>
      <c r="U154" s="25"/>
      <c r="V154" s="3"/>
      <c r="W154" s="3"/>
      <c r="X154" s="25"/>
      <c r="Y154" s="25"/>
      <c r="Z154" s="25"/>
      <c r="AA154" s="25"/>
      <c r="AB154" s="25"/>
    </row>
    <row r="155" spans="1:28" s="26" customFormat="1" x14ac:dyDescent="0.25">
      <c r="A155" s="59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8"/>
      <c r="N155" s="68"/>
      <c r="O155" s="68"/>
      <c r="P155" s="68"/>
      <c r="Q155" s="68"/>
      <c r="R155" s="68"/>
      <c r="S155" s="25"/>
      <c r="T155" s="25"/>
      <c r="U155" s="25"/>
      <c r="V155" s="3"/>
      <c r="W155" s="3"/>
      <c r="X155" s="25"/>
      <c r="Y155" s="25"/>
      <c r="Z155" s="25"/>
      <c r="AA155" s="25"/>
      <c r="AB155" s="25"/>
    </row>
    <row r="156" spans="1:28" s="26" customFormat="1" x14ac:dyDescent="0.25">
      <c r="A156" s="59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8"/>
      <c r="N156" s="68"/>
      <c r="O156" s="68"/>
      <c r="P156" s="68"/>
      <c r="Q156" s="68"/>
      <c r="R156" s="68"/>
      <c r="S156" s="25"/>
      <c r="T156" s="25"/>
      <c r="U156" s="25"/>
      <c r="V156" s="3"/>
      <c r="W156" s="3"/>
      <c r="X156" s="25"/>
      <c r="Y156" s="25"/>
      <c r="Z156" s="25"/>
      <c r="AA156" s="25"/>
      <c r="AB156" s="25"/>
    </row>
    <row r="157" spans="1:28" s="26" customFormat="1" x14ac:dyDescent="0.25">
      <c r="A157" s="59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8"/>
      <c r="N157" s="68"/>
      <c r="O157" s="68"/>
      <c r="P157" s="68"/>
      <c r="Q157" s="68"/>
      <c r="R157" s="68"/>
      <c r="S157" s="25"/>
      <c r="T157" s="25"/>
      <c r="U157" s="25"/>
      <c r="V157" s="3"/>
      <c r="W157" s="3"/>
      <c r="X157" s="25"/>
      <c r="Y157" s="25"/>
      <c r="Z157" s="25"/>
      <c r="AA157" s="25"/>
      <c r="AB157" s="25"/>
    </row>
    <row r="158" spans="1:28" s="26" customFormat="1" x14ac:dyDescent="0.25">
      <c r="A158" s="59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8"/>
      <c r="N158" s="68"/>
      <c r="O158" s="68"/>
      <c r="P158" s="68"/>
      <c r="Q158" s="68"/>
      <c r="R158" s="68"/>
      <c r="S158" s="25"/>
      <c r="T158" s="25"/>
      <c r="U158" s="25"/>
      <c r="V158" s="3"/>
      <c r="W158" s="3"/>
      <c r="X158" s="25"/>
      <c r="Y158" s="25"/>
      <c r="Z158" s="25"/>
      <c r="AA158" s="25"/>
      <c r="AB158" s="25"/>
    </row>
    <row r="159" spans="1:28" s="26" customFormat="1" x14ac:dyDescent="0.25">
      <c r="A159" s="59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8"/>
      <c r="N159" s="68"/>
      <c r="O159" s="68"/>
      <c r="P159" s="68"/>
      <c r="Q159" s="68"/>
      <c r="R159" s="68"/>
      <c r="S159" s="25"/>
      <c r="T159" s="25"/>
      <c r="U159" s="25"/>
      <c r="V159" s="3"/>
      <c r="W159" s="3"/>
      <c r="X159" s="25"/>
      <c r="Y159" s="25"/>
      <c r="Z159" s="25"/>
      <c r="AA159" s="25"/>
      <c r="AB159" s="25"/>
    </row>
    <row r="160" spans="1:28" s="26" customFormat="1" x14ac:dyDescent="0.25">
      <c r="A160" s="59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8"/>
      <c r="N160" s="68"/>
      <c r="O160" s="68"/>
      <c r="P160" s="68"/>
      <c r="Q160" s="68"/>
      <c r="R160" s="68"/>
      <c r="S160" s="25"/>
      <c r="T160" s="25"/>
      <c r="U160" s="25"/>
      <c r="V160" s="3"/>
      <c r="W160" s="3"/>
      <c r="X160" s="25"/>
      <c r="Y160" s="25"/>
      <c r="Z160" s="25"/>
      <c r="AA160" s="25"/>
      <c r="AB160" s="25"/>
    </row>
    <row r="161" spans="1:28" s="26" customFormat="1" x14ac:dyDescent="0.25">
      <c r="A161" s="59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8"/>
      <c r="N161" s="68"/>
      <c r="O161" s="68"/>
      <c r="P161" s="68"/>
      <c r="Q161" s="68"/>
      <c r="R161" s="68"/>
      <c r="S161" s="25"/>
      <c r="T161" s="25"/>
      <c r="U161" s="25"/>
      <c r="V161" s="3"/>
      <c r="W161" s="3"/>
      <c r="X161" s="25"/>
      <c r="Y161" s="25"/>
      <c r="Z161" s="25"/>
      <c r="AA161" s="25"/>
      <c r="AB161" s="25"/>
    </row>
    <row r="162" spans="1:28" s="26" customFormat="1" x14ac:dyDescent="0.25">
      <c r="A162" s="59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8"/>
      <c r="N162" s="68"/>
      <c r="O162" s="68"/>
      <c r="P162" s="68"/>
      <c r="Q162" s="68"/>
      <c r="R162" s="68"/>
      <c r="S162" s="25"/>
      <c r="T162" s="25"/>
      <c r="U162" s="25"/>
      <c r="V162" s="3"/>
      <c r="W162" s="3"/>
      <c r="X162" s="25"/>
      <c r="Y162" s="25"/>
      <c r="Z162" s="25"/>
      <c r="AA162" s="25"/>
      <c r="AB162" s="25"/>
    </row>
    <row r="163" spans="1:28" s="26" customFormat="1" x14ac:dyDescent="0.25">
      <c r="A163" s="59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8"/>
      <c r="N163" s="68"/>
      <c r="O163" s="68"/>
      <c r="P163" s="68"/>
      <c r="Q163" s="68"/>
      <c r="R163" s="68"/>
      <c r="S163" s="25"/>
      <c r="T163" s="25"/>
      <c r="U163" s="25"/>
      <c r="V163" s="3"/>
      <c r="W163" s="3"/>
      <c r="X163" s="25"/>
      <c r="Y163" s="25"/>
      <c r="Z163" s="25"/>
      <c r="AA163" s="25"/>
      <c r="AB163" s="25"/>
    </row>
    <row r="164" spans="1:28" s="26" customFormat="1" x14ac:dyDescent="0.25">
      <c r="A164" s="59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8"/>
      <c r="N164" s="68"/>
      <c r="O164" s="68"/>
      <c r="P164" s="68"/>
      <c r="Q164" s="68"/>
      <c r="R164" s="68"/>
      <c r="S164" s="25"/>
      <c r="T164" s="25"/>
      <c r="U164" s="25"/>
      <c r="V164" s="3"/>
      <c r="W164" s="3"/>
      <c r="X164" s="25"/>
      <c r="Y164" s="25"/>
      <c r="Z164" s="25"/>
      <c r="AA164" s="25"/>
      <c r="AB164" s="25"/>
    </row>
    <row r="165" spans="1:28" s="26" customFormat="1" x14ac:dyDescent="0.25">
      <c r="A165" s="59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8"/>
      <c r="N165" s="68"/>
      <c r="O165" s="68"/>
      <c r="P165" s="68"/>
      <c r="Q165" s="68"/>
      <c r="R165" s="68"/>
      <c r="S165" s="25"/>
      <c r="T165" s="25"/>
      <c r="U165" s="25"/>
      <c r="V165" s="3"/>
      <c r="W165" s="3"/>
      <c r="X165" s="25"/>
      <c r="Y165" s="25"/>
      <c r="Z165" s="25"/>
      <c r="AA165" s="25"/>
      <c r="AB165" s="25"/>
    </row>
    <row r="166" spans="1:28" s="26" customFormat="1" x14ac:dyDescent="0.25">
      <c r="A166" s="59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8"/>
      <c r="N166" s="68"/>
      <c r="O166" s="68"/>
      <c r="P166" s="68"/>
      <c r="Q166" s="68"/>
      <c r="R166" s="68"/>
      <c r="S166" s="25"/>
      <c r="T166" s="25"/>
      <c r="U166" s="25"/>
      <c r="V166" s="3"/>
      <c r="W166" s="3"/>
      <c r="X166" s="25"/>
      <c r="Y166" s="25"/>
      <c r="Z166" s="25"/>
      <c r="AA166" s="25"/>
      <c r="AB166" s="25"/>
    </row>
    <row r="167" spans="1:28" s="26" customFormat="1" x14ac:dyDescent="0.25">
      <c r="A167" s="59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8"/>
      <c r="N167" s="68"/>
      <c r="O167" s="68"/>
      <c r="P167" s="68"/>
      <c r="Q167" s="68"/>
      <c r="R167" s="68"/>
      <c r="S167" s="25"/>
      <c r="T167" s="25"/>
      <c r="U167" s="25"/>
      <c r="V167" s="3"/>
      <c r="W167" s="3"/>
      <c r="X167" s="25"/>
      <c r="Y167" s="25"/>
      <c r="Z167" s="25"/>
      <c r="AA167" s="25"/>
      <c r="AB167" s="25"/>
    </row>
    <row r="168" spans="1:28" s="26" customFormat="1" x14ac:dyDescent="0.25">
      <c r="A168" s="59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8"/>
      <c r="N168" s="68"/>
      <c r="O168" s="68"/>
      <c r="P168" s="68"/>
      <c r="Q168" s="68"/>
      <c r="R168" s="68"/>
      <c r="S168" s="25"/>
      <c r="T168" s="25"/>
      <c r="U168" s="25"/>
      <c r="V168" s="3"/>
      <c r="W168" s="3"/>
      <c r="X168" s="25"/>
      <c r="Y168" s="25"/>
      <c r="Z168" s="25"/>
      <c r="AA168" s="25"/>
      <c r="AB168" s="25"/>
    </row>
    <row r="169" spans="1:28" s="26" customFormat="1" x14ac:dyDescent="0.25">
      <c r="A169" s="59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8"/>
      <c r="N169" s="68"/>
      <c r="O169" s="68"/>
      <c r="P169" s="68"/>
      <c r="Q169" s="68"/>
      <c r="R169" s="68"/>
      <c r="S169" s="25"/>
      <c r="T169" s="25"/>
      <c r="U169" s="25"/>
      <c r="V169" s="3"/>
      <c r="W169" s="3"/>
      <c r="X169" s="25"/>
      <c r="Y169" s="25"/>
      <c r="Z169" s="25"/>
      <c r="AA169" s="25"/>
      <c r="AB169" s="25"/>
    </row>
    <row r="170" spans="1:28" s="26" customFormat="1" x14ac:dyDescent="0.25">
      <c r="A170" s="59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8"/>
      <c r="N170" s="68"/>
      <c r="O170" s="68"/>
      <c r="P170" s="68"/>
      <c r="Q170" s="68"/>
      <c r="R170" s="68"/>
      <c r="S170" s="25"/>
      <c r="T170" s="25"/>
      <c r="U170" s="25"/>
      <c r="V170" s="3"/>
      <c r="W170" s="3"/>
      <c r="X170" s="25"/>
      <c r="Y170" s="25"/>
      <c r="Z170" s="25"/>
      <c r="AA170" s="25"/>
      <c r="AB170" s="25"/>
    </row>
    <row r="171" spans="1:28" s="26" customFormat="1" x14ac:dyDescent="0.25">
      <c r="A171" s="59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8"/>
      <c r="N171" s="68"/>
      <c r="O171" s="68"/>
      <c r="P171" s="68"/>
      <c r="Q171" s="68"/>
      <c r="R171" s="68"/>
      <c r="S171" s="25"/>
      <c r="T171" s="25"/>
      <c r="U171" s="25"/>
      <c r="V171" s="3"/>
      <c r="W171" s="3"/>
      <c r="X171" s="25"/>
      <c r="Y171" s="25"/>
      <c r="Z171" s="25"/>
      <c r="AA171" s="25"/>
      <c r="AB171" s="25"/>
    </row>
    <row r="172" spans="1:28" s="26" customFormat="1" x14ac:dyDescent="0.25">
      <c r="A172" s="59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8"/>
      <c r="N172" s="68"/>
      <c r="O172" s="68"/>
      <c r="P172" s="68"/>
      <c r="Q172" s="68"/>
      <c r="R172" s="68"/>
      <c r="S172" s="25"/>
      <c r="T172" s="25"/>
      <c r="U172" s="25"/>
      <c r="V172" s="3"/>
      <c r="W172" s="3"/>
      <c r="X172" s="25"/>
      <c r="Y172" s="25"/>
      <c r="Z172" s="25"/>
      <c r="AA172" s="25"/>
      <c r="AB172" s="25"/>
    </row>
    <row r="173" spans="1:28" s="26" customFormat="1" x14ac:dyDescent="0.25">
      <c r="A173" s="59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8"/>
      <c r="N173" s="68"/>
      <c r="O173" s="68"/>
      <c r="P173" s="68"/>
      <c r="Q173" s="68"/>
      <c r="R173" s="68"/>
      <c r="S173" s="25"/>
      <c r="T173" s="25"/>
      <c r="U173" s="25"/>
      <c r="V173" s="3"/>
      <c r="W173" s="3"/>
      <c r="X173" s="25"/>
      <c r="Y173" s="25"/>
      <c r="Z173" s="25"/>
      <c r="AA173" s="25"/>
      <c r="AB173" s="25"/>
    </row>
    <row r="174" spans="1:28" s="26" customFormat="1" x14ac:dyDescent="0.25">
      <c r="A174" s="59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8"/>
      <c r="N174" s="68"/>
      <c r="O174" s="68"/>
      <c r="P174" s="68"/>
      <c r="Q174" s="68"/>
      <c r="R174" s="68"/>
      <c r="S174" s="25"/>
      <c r="T174" s="25"/>
      <c r="U174" s="25"/>
      <c r="V174" s="3"/>
      <c r="W174" s="3"/>
      <c r="X174" s="25"/>
      <c r="Y174" s="25"/>
      <c r="Z174" s="25"/>
      <c r="AA174" s="25"/>
      <c r="AB174" s="25"/>
    </row>
    <row r="175" spans="1:28" s="26" customFormat="1" x14ac:dyDescent="0.25">
      <c r="A175" s="59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8"/>
      <c r="N175" s="68"/>
      <c r="O175" s="68"/>
      <c r="P175" s="68"/>
      <c r="Q175" s="68"/>
      <c r="R175" s="68"/>
      <c r="S175" s="25"/>
      <c r="T175" s="25"/>
      <c r="U175" s="25"/>
      <c r="V175" s="3"/>
      <c r="W175" s="3"/>
      <c r="X175" s="25"/>
      <c r="Y175" s="25"/>
      <c r="Z175" s="25"/>
      <c r="AA175" s="25"/>
      <c r="AB175" s="25"/>
    </row>
    <row r="176" spans="1:28" s="26" customFormat="1" x14ac:dyDescent="0.25">
      <c r="A176" s="59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8"/>
      <c r="N176" s="68"/>
      <c r="O176" s="68"/>
      <c r="P176" s="68"/>
      <c r="Q176" s="68"/>
      <c r="R176" s="68"/>
      <c r="S176" s="25"/>
      <c r="T176" s="25"/>
      <c r="U176" s="25"/>
      <c r="V176" s="3"/>
      <c r="W176" s="3"/>
      <c r="X176" s="25"/>
      <c r="Y176" s="25"/>
      <c r="Z176" s="25"/>
      <c r="AA176" s="25"/>
      <c r="AB176" s="25"/>
    </row>
    <row r="177" spans="1:28" s="26" customFormat="1" x14ac:dyDescent="0.25">
      <c r="A177" s="59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8"/>
      <c r="N177" s="68"/>
      <c r="O177" s="68"/>
      <c r="P177" s="68"/>
      <c r="Q177" s="68"/>
      <c r="R177" s="68"/>
      <c r="S177" s="25"/>
      <c r="T177" s="25"/>
      <c r="U177" s="25"/>
      <c r="V177" s="3"/>
      <c r="W177" s="3"/>
      <c r="X177" s="25"/>
      <c r="Y177" s="25"/>
      <c r="Z177" s="25"/>
      <c r="AA177" s="25"/>
      <c r="AB177" s="25"/>
    </row>
    <row r="178" spans="1:28" s="26" customFormat="1" x14ac:dyDescent="0.25">
      <c r="A178" s="59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8"/>
      <c r="N178" s="68"/>
      <c r="O178" s="68"/>
      <c r="P178" s="68"/>
      <c r="Q178" s="68"/>
      <c r="R178" s="68"/>
      <c r="S178" s="25"/>
      <c r="T178" s="25"/>
      <c r="U178" s="25"/>
      <c r="V178" s="3"/>
      <c r="W178" s="3"/>
      <c r="X178" s="25"/>
      <c r="Y178" s="25"/>
      <c r="Z178" s="25"/>
      <c r="AA178" s="25"/>
      <c r="AB178" s="25"/>
    </row>
    <row r="179" spans="1:28" s="26" customFormat="1" x14ac:dyDescent="0.25">
      <c r="A179" s="59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8"/>
      <c r="N179" s="68"/>
      <c r="O179" s="68"/>
      <c r="P179" s="68"/>
      <c r="Q179" s="68"/>
      <c r="R179" s="68"/>
      <c r="S179" s="25"/>
      <c r="T179" s="25"/>
      <c r="U179" s="25"/>
      <c r="V179" s="3"/>
      <c r="W179" s="3"/>
      <c r="X179" s="25"/>
      <c r="Y179" s="25"/>
      <c r="Z179" s="25"/>
      <c r="AA179" s="25"/>
      <c r="AB179" s="25"/>
    </row>
    <row r="180" spans="1:28" s="26" customFormat="1" x14ac:dyDescent="0.25">
      <c r="A180" s="59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8"/>
      <c r="N180" s="68"/>
      <c r="O180" s="68"/>
      <c r="P180" s="68"/>
      <c r="Q180" s="68"/>
      <c r="R180" s="68"/>
      <c r="S180" s="25"/>
      <c r="T180" s="25"/>
      <c r="U180" s="25"/>
      <c r="V180" s="3"/>
      <c r="W180" s="3"/>
      <c r="X180" s="25"/>
      <c r="Y180" s="25"/>
      <c r="Z180" s="25"/>
      <c r="AA180" s="25"/>
      <c r="AB180" s="25"/>
    </row>
    <row r="181" spans="1:28" s="26" customFormat="1" x14ac:dyDescent="0.25">
      <c r="A181" s="59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8"/>
      <c r="N181" s="68"/>
      <c r="O181" s="68"/>
      <c r="P181" s="68"/>
      <c r="Q181" s="68"/>
      <c r="R181" s="68"/>
      <c r="S181" s="25"/>
      <c r="T181" s="25"/>
      <c r="U181" s="25"/>
      <c r="V181" s="3"/>
      <c r="W181" s="3"/>
      <c r="X181" s="25"/>
      <c r="Y181" s="25"/>
      <c r="Z181" s="25"/>
      <c r="AA181" s="25"/>
      <c r="AB181" s="25"/>
    </row>
    <row r="182" spans="1:28" s="26" customFormat="1" x14ac:dyDescent="0.25">
      <c r="A182" s="59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8"/>
      <c r="N182" s="68"/>
      <c r="O182" s="68"/>
      <c r="P182" s="68"/>
      <c r="Q182" s="68"/>
      <c r="R182" s="68"/>
      <c r="S182" s="25"/>
      <c r="T182" s="25"/>
      <c r="U182" s="25"/>
      <c r="V182" s="3"/>
      <c r="W182" s="3"/>
      <c r="X182" s="25"/>
      <c r="Y182" s="25"/>
      <c r="Z182" s="25"/>
      <c r="AA182" s="25"/>
      <c r="AB182" s="25"/>
    </row>
    <row r="183" spans="1:28" s="26" customFormat="1" x14ac:dyDescent="0.25">
      <c r="A183" s="59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8"/>
      <c r="N183" s="68"/>
      <c r="O183" s="68"/>
      <c r="P183" s="68"/>
      <c r="Q183" s="68"/>
      <c r="R183" s="68"/>
      <c r="S183" s="25"/>
      <c r="T183" s="25"/>
      <c r="U183" s="25"/>
      <c r="V183" s="3"/>
      <c r="W183" s="3"/>
      <c r="X183" s="25"/>
      <c r="Y183" s="25"/>
      <c r="Z183" s="25"/>
      <c r="AA183" s="25"/>
      <c r="AB183" s="25"/>
    </row>
    <row r="184" spans="1:28" s="26" customFormat="1" x14ac:dyDescent="0.25">
      <c r="A184" s="59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8"/>
      <c r="N184" s="68"/>
      <c r="O184" s="68"/>
      <c r="P184" s="68"/>
      <c r="Q184" s="68"/>
      <c r="R184" s="68"/>
      <c r="S184" s="25"/>
      <c r="T184" s="25"/>
      <c r="U184" s="25"/>
      <c r="V184" s="3"/>
      <c r="W184" s="3"/>
      <c r="X184" s="25"/>
      <c r="Y184" s="25"/>
      <c r="Z184" s="25"/>
      <c r="AA184" s="25"/>
      <c r="AB184" s="25"/>
    </row>
    <row r="185" spans="1:28" s="26" customFormat="1" x14ac:dyDescent="0.25">
      <c r="A185" s="59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8"/>
      <c r="N185" s="68"/>
      <c r="O185" s="68"/>
      <c r="P185" s="68"/>
      <c r="Q185" s="68"/>
      <c r="R185" s="68"/>
      <c r="S185" s="25"/>
      <c r="T185" s="25"/>
      <c r="U185" s="25"/>
      <c r="V185" s="3"/>
      <c r="W185" s="3"/>
      <c r="X185" s="25"/>
      <c r="Y185" s="25"/>
      <c r="Z185" s="25"/>
      <c r="AA185" s="25"/>
      <c r="AB185" s="25"/>
    </row>
    <row r="186" spans="1:28" s="26" customFormat="1" x14ac:dyDescent="0.25">
      <c r="A186" s="59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8"/>
      <c r="N186" s="68"/>
      <c r="O186" s="68"/>
      <c r="P186" s="68"/>
      <c r="Q186" s="68"/>
      <c r="R186" s="68"/>
      <c r="S186" s="25"/>
      <c r="T186" s="25"/>
      <c r="U186" s="25"/>
      <c r="V186" s="3"/>
      <c r="W186" s="3"/>
      <c r="X186" s="25"/>
      <c r="Y186" s="25"/>
      <c r="Z186" s="25"/>
      <c r="AA186" s="25"/>
      <c r="AB186" s="25"/>
    </row>
    <row r="187" spans="1:28" s="26" customFormat="1" x14ac:dyDescent="0.25">
      <c r="A187" s="59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8"/>
      <c r="N187" s="68"/>
      <c r="O187" s="68"/>
      <c r="P187" s="68"/>
      <c r="Q187" s="68"/>
      <c r="R187" s="68"/>
      <c r="S187" s="25"/>
      <c r="T187" s="25"/>
      <c r="U187" s="25"/>
      <c r="V187" s="3"/>
      <c r="W187" s="3"/>
      <c r="X187" s="25"/>
      <c r="Y187" s="25"/>
      <c r="Z187" s="25"/>
      <c r="AA187" s="25"/>
      <c r="AB187" s="25"/>
    </row>
    <row r="188" spans="1:28" s="26" customFormat="1" x14ac:dyDescent="0.25">
      <c r="A188" s="59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8"/>
      <c r="N188" s="68"/>
      <c r="O188" s="68"/>
      <c r="P188" s="68"/>
      <c r="Q188" s="68"/>
      <c r="R188" s="68"/>
      <c r="S188" s="25"/>
      <c r="T188" s="25"/>
      <c r="U188" s="25"/>
      <c r="V188" s="3"/>
      <c r="W188" s="3"/>
      <c r="X188" s="25"/>
      <c r="Y188" s="25"/>
      <c r="Z188" s="25"/>
      <c r="AA188" s="25"/>
      <c r="AB188" s="25"/>
    </row>
    <row r="189" spans="1:28" s="26" customFormat="1" x14ac:dyDescent="0.25">
      <c r="A189" s="59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8"/>
      <c r="N189" s="68"/>
      <c r="O189" s="68"/>
      <c r="P189" s="68"/>
      <c r="Q189" s="68"/>
      <c r="R189" s="68"/>
      <c r="S189" s="25"/>
      <c r="T189" s="25"/>
      <c r="U189" s="25"/>
      <c r="V189" s="3"/>
      <c r="W189" s="3"/>
      <c r="X189" s="25"/>
      <c r="Y189" s="25"/>
      <c r="Z189" s="25"/>
      <c r="AA189" s="25"/>
      <c r="AB189" s="25"/>
    </row>
    <row r="190" spans="1:28" s="26" customFormat="1" x14ac:dyDescent="0.25">
      <c r="A190" s="59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8"/>
      <c r="N190" s="68"/>
      <c r="O190" s="68"/>
      <c r="P190" s="68"/>
      <c r="Q190" s="68"/>
      <c r="R190" s="68"/>
      <c r="S190" s="25"/>
      <c r="T190" s="25"/>
      <c r="U190" s="25"/>
      <c r="V190" s="3"/>
      <c r="W190" s="3"/>
      <c r="X190" s="25"/>
      <c r="Y190" s="25"/>
      <c r="Z190" s="25"/>
      <c r="AA190" s="25"/>
      <c r="AB190" s="25"/>
    </row>
    <row r="191" spans="1:28" s="26" customFormat="1" x14ac:dyDescent="0.25">
      <c r="A191" s="59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8"/>
      <c r="N191" s="68"/>
      <c r="O191" s="68"/>
      <c r="P191" s="68"/>
      <c r="Q191" s="68"/>
      <c r="R191" s="68"/>
      <c r="S191" s="25"/>
      <c r="T191" s="25"/>
      <c r="U191" s="25"/>
      <c r="V191" s="3"/>
      <c r="W191" s="3"/>
      <c r="X191" s="25"/>
      <c r="Y191" s="25"/>
      <c r="Z191" s="25"/>
      <c r="AA191" s="25"/>
      <c r="AB191" s="25"/>
    </row>
    <row r="192" spans="1:28" s="26" customFormat="1" x14ac:dyDescent="0.25">
      <c r="A192" s="59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8"/>
      <c r="N192" s="68"/>
      <c r="O192" s="68"/>
      <c r="P192" s="68"/>
      <c r="Q192" s="68"/>
      <c r="R192" s="68"/>
      <c r="S192" s="25"/>
      <c r="T192" s="25"/>
      <c r="U192" s="25"/>
      <c r="V192" s="3"/>
      <c r="W192" s="3"/>
      <c r="X192" s="25"/>
      <c r="Y192" s="25"/>
      <c r="Z192" s="25"/>
      <c r="AA192" s="25"/>
      <c r="AB192" s="25"/>
    </row>
    <row r="193" spans="1:28" s="26" customFormat="1" x14ac:dyDescent="0.25">
      <c r="A193" s="59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8"/>
      <c r="N193" s="68"/>
      <c r="O193" s="68"/>
      <c r="P193" s="68"/>
      <c r="Q193" s="68"/>
      <c r="R193" s="68"/>
      <c r="S193" s="25"/>
      <c r="T193" s="25"/>
      <c r="U193" s="25"/>
      <c r="V193" s="3"/>
      <c r="W193" s="3"/>
      <c r="X193" s="25"/>
      <c r="Y193" s="25"/>
      <c r="Z193" s="25"/>
      <c r="AA193" s="25"/>
      <c r="AB193" s="25"/>
    </row>
    <row r="194" spans="1:28" s="26" customFormat="1" x14ac:dyDescent="0.25">
      <c r="A194" s="59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8"/>
      <c r="N194" s="68"/>
      <c r="O194" s="68"/>
      <c r="P194" s="68"/>
      <c r="Q194" s="68"/>
      <c r="R194" s="68"/>
      <c r="S194" s="25"/>
      <c r="T194" s="25"/>
      <c r="U194" s="25"/>
      <c r="V194" s="3"/>
      <c r="W194" s="3"/>
      <c r="X194" s="25"/>
      <c r="Y194" s="25"/>
      <c r="Z194" s="25"/>
      <c r="AA194" s="25"/>
      <c r="AB194" s="25"/>
    </row>
    <row r="195" spans="1:28" s="26" customFormat="1" x14ac:dyDescent="0.25">
      <c r="A195" s="59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8"/>
      <c r="N195" s="68"/>
      <c r="O195" s="68"/>
      <c r="P195" s="68"/>
      <c r="Q195" s="68"/>
      <c r="R195" s="68"/>
      <c r="S195" s="25"/>
      <c r="T195" s="25"/>
      <c r="U195" s="25"/>
      <c r="V195" s="3"/>
      <c r="W195" s="3"/>
      <c r="X195" s="25"/>
      <c r="Y195" s="25"/>
      <c r="Z195" s="25"/>
      <c r="AA195" s="25"/>
      <c r="AB195" s="25"/>
    </row>
    <row r="196" spans="1:28" s="26" customFormat="1" x14ac:dyDescent="0.25">
      <c r="A196" s="59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8"/>
      <c r="N196" s="68"/>
      <c r="O196" s="68"/>
      <c r="P196" s="68"/>
      <c r="Q196" s="68"/>
      <c r="R196" s="68"/>
      <c r="S196" s="25"/>
      <c r="T196" s="25"/>
      <c r="U196" s="25"/>
      <c r="V196" s="3"/>
      <c r="W196" s="3"/>
      <c r="X196" s="25"/>
      <c r="Y196" s="25"/>
      <c r="Z196" s="25"/>
      <c r="AA196" s="25"/>
      <c r="AB196" s="25"/>
    </row>
    <row r="197" spans="1:28" s="26" customFormat="1" x14ac:dyDescent="0.25">
      <c r="A197" s="59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8"/>
      <c r="N197" s="68"/>
      <c r="O197" s="68"/>
      <c r="P197" s="68"/>
      <c r="Q197" s="68"/>
      <c r="R197" s="68"/>
      <c r="S197" s="25"/>
      <c r="T197" s="25"/>
      <c r="U197" s="25"/>
      <c r="V197" s="3"/>
      <c r="W197" s="3"/>
      <c r="X197" s="25"/>
      <c r="Y197" s="25"/>
      <c r="Z197" s="25"/>
      <c r="AA197" s="25"/>
      <c r="AB197" s="25"/>
    </row>
    <row r="198" spans="1:28" s="26" customFormat="1" x14ac:dyDescent="0.25">
      <c r="A198" s="59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8"/>
      <c r="N198" s="68"/>
      <c r="O198" s="68"/>
      <c r="P198" s="68"/>
      <c r="Q198" s="68"/>
      <c r="R198" s="68"/>
      <c r="S198" s="25"/>
      <c r="T198" s="25"/>
      <c r="U198" s="25"/>
      <c r="V198" s="3"/>
      <c r="W198" s="3"/>
      <c r="X198" s="25"/>
      <c r="Y198" s="25"/>
      <c r="Z198" s="25"/>
      <c r="AA198" s="25"/>
      <c r="AB198" s="25"/>
    </row>
    <row r="199" spans="1:28" s="26" customFormat="1" x14ac:dyDescent="0.25">
      <c r="A199" s="59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8"/>
      <c r="N199" s="68"/>
      <c r="O199" s="68"/>
      <c r="P199" s="68"/>
      <c r="Q199" s="68"/>
      <c r="R199" s="68"/>
      <c r="S199" s="25"/>
      <c r="T199" s="25"/>
      <c r="U199" s="25"/>
      <c r="V199" s="3"/>
      <c r="W199" s="3"/>
      <c r="X199" s="25"/>
      <c r="Y199" s="25"/>
      <c r="Z199" s="25"/>
      <c r="AA199" s="25"/>
      <c r="AB199" s="25"/>
    </row>
    <row r="200" spans="1:28" s="26" customFormat="1" x14ac:dyDescent="0.25">
      <c r="A200" s="59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8"/>
      <c r="N200" s="68"/>
      <c r="O200" s="68"/>
      <c r="P200" s="68"/>
      <c r="Q200" s="68"/>
      <c r="R200" s="68"/>
      <c r="S200" s="25"/>
      <c r="T200" s="25"/>
      <c r="U200" s="25"/>
      <c r="V200" s="3"/>
      <c r="W200" s="3"/>
      <c r="X200" s="25"/>
      <c r="Y200" s="25"/>
      <c r="Z200" s="25"/>
      <c r="AA200" s="25"/>
      <c r="AB200" s="25"/>
    </row>
    <row r="201" spans="1:28" s="26" customFormat="1" x14ac:dyDescent="0.25">
      <c r="A201" s="59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8"/>
      <c r="N201" s="68"/>
      <c r="O201" s="68"/>
      <c r="P201" s="68"/>
      <c r="Q201" s="68"/>
      <c r="R201" s="68"/>
      <c r="S201" s="25"/>
      <c r="T201" s="25"/>
      <c r="U201" s="25"/>
      <c r="V201" s="3"/>
      <c r="W201" s="3"/>
      <c r="X201" s="25"/>
      <c r="Y201" s="25"/>
      <c r="Z201" s="25"/>
      <c r="AA201" s="25"/>
      <c r="AB201" s="25"/>
    </row>
    <row r="202" spans="1:28" s="26" customFormat="1" x14ac:dyDescent="0.25">
      <c r="A202" s="59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8"/>
      <c r="N202" s="68"/>
      <c r="O202" s="68"/>
      <c r="P202" s="68"/>
      <c r="Q202" s="68"/>
      <c r="R202" s="68"/>
      <c r="S202" s="25"/>
      <c r="T202" s="25"/>
      <c r="U202" s="25"/>
      <c r="V202" s="3"/>
      <c r="W202" s="3"/>
      <c r="X202" s="25"/>
      <c r="Y202" s="25"/>
      <c r="Z202" s="25"/>
      <c r="AA202" s="25"/>
      <c r="AB202" s="25"/>
    </row>
    <row r="203" spans="1:28" s="26" customFormat="1" x14ac:dyDescent="0.25">
      <c r="A203" s="59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8"/>
      <c r="N203" s="68"/>
      <c r="O203" s="68"/>
      <c r="P203" s="68"/>
      <c r="Q203" s="68"/>
      <c r="R203" s="68"/>
      <c r="S203" s="25"/>
      <c r="T203" s="25"/>
      <c r="U203" s="25"/>
      <c r="V203" s="3"/>
      <c r="W203" s="3"/>
      <c r="X203" s="25"/>
      <c r="Y203" s="25"/>
      <c r="Z203" s="25"/>
      <c r="AA203" s="25"/>
      <c r="AB203" s="25"/>
    </row>
    <row r="204" spans="1:28" s="26" customFormat="1" x14ac:dyDescent="0.25">
      <c r="A204" s="59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8"/>
      <c r="N204" s="68"/>
      <c r="O204" s="68"/>
      <c r="P204" s="68"/>
      <c r="Q204" s="68"/>
      <c r="R204" s="68"/>
      <c r="S204" s="25"/>
      <c r="T204" s="25"/>
      <c r="U204" s="25"/>
      <c r="V204" s="3"/>
      <c r="W204" s="3"/>
      <c r="X204" s="25"/>
      <c r="Y204" s="25"/>
      <c r="Z204" s="25"/>
      <c r="AA204" s="25"/>
      <c r="AB204" s="25"/>
    </row>
    <row r="205" spans="1:28" s="26" customFormat="1" x14ac:dyDescent="0.25">
      <c r="A205" s="59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8"/>
      <c r="N205" s="68"/>
      <c r="O205" s="68"/>
      <c r="P205" s="68"/>
      <c r="Q205" s="68"/>
      <c r="R205" s="68"/>
      <c r="S205" s="25"/>
      <c r="T205" s="25"/>
      <c r="U205" s="25"/>
      <c r="V205" s="3"/>
      <c r="W205" s="3"/>
      <c r="X205" s="25"/>
      <c r="Y205" s="25"/>
      <c r="Z205" s="25"/>
      <c r="AA205" s="25"/>
      <c r="AB205" s="25"/>
    </row>
    <row r="206" spans="1:28" s="26" customFormat="1" x14ac:dyDescent="0.25">
      <c r="A206" s="59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8"/>
      <c r="N206" s="68"/>
      <c r="O206" s="68"/>
      <c r="P206" s="68"/>
      <c r="Q206" s="68"/>
      <c r="R206" s="68"/>
      <c r="S206" s="25"/>
      <c r="T206" s="25"/>
      <c r="U206" s="25"/>
      <c r="V206" s="3"/>
      <c r="W206" s="3"/>
      <c r="X206" s="25"/>
      <c r="Y206" s="25"/>
      <c r="Z206" s="25"/>
      <c r="AA206" s="25"/>
      <c r="AB206" s="25"/>
    </row>
    <row r="207" spans="1:28" s="26" customFormat="1" x14ac:dyDescent="0.25">
      <c r="A207" s="59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8"/>
      <c r="N207" s="68"/>
      <c r="O207" s="68"/>
      <c r="P207" s="68"/>
      <c r="Q207" s="68"/>
      <c r="R207" s="68"/>
      <c r="S207" s="25"/>
      <c r="T207" s="25"/>
      <c r="U207" s="25"/>
      <c r="V207" s="3"/>
      <c r="W207" s="3"/>
      <c r="X207" s="25"/>
      <c r="Y207" s="25"/>
      <c r="Z207" s="25"/>
      <c r="AA207" s="25"/>
      <c r="AB207" s="25"/>
    </row>
    <row r="208" spans="1:28" s="26" customFormat="1" x14ac:dyDescent="0.25">
      <c r="A208" s="59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8"/>
      <c r="N208" s="68"/>
      <c r="O208" s="68"/>
      <c r="P208" s="68"/>
      <c r="Q208" s="68"/>
      <c r="R208" s="68"/>
      <c r="S208" s="25"/>
      <c r="T208" s="25"/>
      <c r="U208" s="25"/>
      <c r="V208" s="3"/>
      <c r="W208" s="3"/>
      <c r="X208" s="25"/>
      <c r="Y208" s="25"/>
      <c r="Z208" s="25"/>
      <c r="AA208" s="25"/>
      <c r="AB208" s="25"/>
    </row>
    <row r="209" spans="1:28" s="26" customFormat="1" x14ac:dyDescent="0.25">
      <c r="A209" s="59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8"/>
      <c r="N209" s="68"/>
      <c r="O209" s="68"/>
      <c r="P209" s="68"/>
      <c r="Q209" s="68"/>
      <c r="R209" s="68"/>
      <c r="S209" s="25"/>
      <c r="T209" s="25"/>
      <c r="U209" s="25"/>
      <c r="V209" s="3"/>
      <c r="W209" s="3"/>
      <c r="X209" s="25"/>
      <c r="Y209" s="25"/>
      <c r="Z209" s="25"/>
      <c r="AA209" s="25"/>
      <c r="AB209" s="25"/>
    </row>
    <row r="210" spans="1:28" s="26" customFormat="1" x14ac:dyDescent="0.25">
      <c r="A210" s="59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8"/>
      <c r="N210" s="68"/>
      <c r="O210" s="68"/>
      <c r="P210" s="68"/>
      <c r="Q210" s="68"/>
      <c r="R210" s="68"/>
      <c r="S210" s="25"/>
      <c r="T210" s="25"/>
      <c r="U210" s="25"/>
      <c r="V210" s="3"/>
      <c r="W210" s="3"/>
      <c r="X210" s="25"/>
      <c r="Y210" s="25"/>
      <c r="Z210" s="25"/>
      <c r="AA210" s="25"/>
      <c r="AB210" s="25"/>
    </row>
    <row r="211" spans="1:28" s="26" customFormat="1" x14ac:dyDescent="0.25">
      <c r="A211" s="59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8"/>
      <c r="N211" s="68"/>
      <c r="O211" s="68"/>
      <c r="P211" s="68"/>
      <c r="Q211" s="68"/>
      <c r="R211" s="68"/>
      <c r="S211" s="25"/>
      <c r="T211" s="25"/>
      <c r="U211" s="25"/>
      <c r="V211" s="3"/>
      <c r="W211" s="3"/>
      <c r="X211" s="25"/>
      <c r="Y211" s="25"/>
      <c r="Z211" s="25"/>
      <c r="AA211" s="25"/>
      <c r="AB211" s="25"/>
    </row>
    <row r="212" spans="1:28" s="26" customFormat="1" x14ac:dyDescent="0.25">
      <c r="A212" s="59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8"/>
      <c r="N212" s="68"/>
      <c r="O212" s="68"/>
      <c r="P212" s="68"/>
      <c r="Q212" s="68"/>
      <c r="R212" s="68"/>
      <c r="S212" s="25"/>
      <c r="T212" s="25"/>
      <c r="U212" s="25"/>
      <c r="V212" s="3"/>
      <c r="W212" s="3"/>
      <c r="X212" s="25"/>
      <c r="Y212" s="25"/>
      <c r="Z212" s="25"/>
      <c r="AA212" s="25"/>
      <c r="AB212" s="25"/>
    </row>
    <row r="213" spans="1:28" s="26" customFormat="1" x14ac:dyDescent="0.25">
      <c r="A213" s="59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8"/>
      <c r="N213" s="68"/>
      <c r="O213" s="68"/>
      <c r="P213" s="68"/>
      <c r="Q213" s="68"/>
      <c r="R213" s="68"/>
      <c r="S213" s="25"/>
      <c r="T213" s="25"/>
      <c r="U213" s="25"/>
      <c r="V213" s="3"/>
      <c r="W213" s="3"/>
      <c r="X213" s="25"/>
      <c r="Y213" s="25"/>
      <c r="Z213" s="25"/>
      <c r="AA213" s="25"/>
      <c r="AB213" s="25"/>
    </row>
    <row r="214" spans="1:28" s="26" customFormat="1" x14ac:dyDescent="0.25">
      <c r="A214" s="59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8"/>
      <c r="N214" s="68"/>
      <c r="O214" s="68"/>
      <c r="P214" s="68"/>
      <c r="Q214" s="68"/>
      <c r="R214" s="68"/>
      <c r="S214" s="25"/>
      <c r="T214" s="25"/>
      <c r="U214" s="25"/>
      <c r="V214" s="3"/>
      <c r="W214" s="3"/>
      <c r="X214" s="25"/>
      <c r="Y214" s="25"/>
      <c r="Z214" s="25"/>
      <c r="AA214" s="25"/>
      <c r="AB214" s="25"/>
    </row>
    <row r="215" spans="1:28" s="26" customFormat="1" x14ac:dyDescent="0.25">
      <c r="A215" s="59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8"/>
      <c r="N215" s="68"/>
      <c r="O215" s="68"/>
      <c r="P215" s="68"/>
      <c r="Q215" s="68"/>
      <c r="R215" s="68"/>
      <c r="S215" s="25"/>
      <c r="T215" s="25"/>
      <c r="U215" s="25"/>
      <c r="V215" s="3"/>
      <c r="W215" s="3"/>
      <c r="X215" s="25"/>
      <c r="Y215" s="25"/>
      <c r="Z215" s="25"/>
      <c r="AA215" s="25"/>
      <c r="AB215" s="25"/>
    </row>
    <row r="216" spans="1:28" x14ac:dyDescent="0.25">
      <c r="A216" s="15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70"/>
      <c r="N216" s="70"/>
      <c r="O216" s="70"/>
      <c r="P216" s="70"/>
      <c r="Q216" s="70"/>
      <c r="R216" s="70"/>
      <c r="S216" s="71"/>
      <c r="T216" s="71"/>
      <c r="U216" s="71"/>
      <c r="V216" s="72"/>
      <c r="W216" s="72"/>
      <c r="X216" s="71"/>
      <c r="Y216" s="71"/>
      <c r="Z216" s="71"/>
      <c r="AA216" s="71"/>
      <c r="AB216" s="71"/>
    </row>
    <row r="217" spans="1:28" x14ac:dyDescent="0.25">
      <c r="A217" s="15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70"/>
      <c r="N217" s="70"/>
      <c r="O217" s="70"/>
      <c r="P217" s="70"/>
      <c r="Q217" s="70"/>
      <c r="R217" s="70"/>
      <c r="S217" s="71"/>
      <c r="T217" s="71"/>
      <c r="U217" s="71"/>
      <c r="V217" s="72"/>
      <c r="W217" s="72"/>
      <c r="X217" s="71"/>
      <c r="Y217" s="71"/>
      <c r="Z217" s="71"/>
      <c r="AA217" s="71"/>
      <c r="AB217" s="71"/>
    </row>
    <row r="218" spans="1:28" x14ac:dyDescent="0.25">
      <c r="A218" s="15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70"/>
      <c r="N218" s="70"/>
      <c r="O218" s="70"/>
      <c r="P218" s="70"/>
      <c r="Q218" s="70"/>
      <c r="R218" s="70"/>
      <c r="S218" s="71"/>
      <c r="T218" s="71"/>
      <c r="U218" s="71"/>
      <c r="V218" s="72"/>
      <c r="W218" s="72"/>
      <c r="X218" s="71"/>
      <c r="Y218" s="71"/>
      <c r="Z218" s="71"/>
      <c r="AA218" s="71"/>
      <c r="AB218" s="71"/>
    </row>
    <row r="219" spans="1:28" x14ac:dyDescent="0.25">
      <c r="A219" s="15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70"/>
      <c r="N219" s="70"/>
      <c r="O219" s="70"/>
      <c r="P219" s="70"/>
      <c r="Q219" s="70"/>
      <c r="R219" s="70"/>
      <c r="S219" s="71"/>
      <c r="T219" s="71"/>
      <c r="U219" s="71"/>
      <c r="V219" s="72"/>
      <c r="W219" s="72"/>
      <c r="X219" s="71"/>
      <c r="Y219" s="71"/>
      <c r="Z219" s="71"/>
      <c r="AA219" s="71"/>
      <c r="AB219" s="71"/>
    </row>
    <row r="220" spans="1:28" x14ac:dyDescent="0.25">
      <c r="A220" s="15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70"/>
      <c r="N220" s="70"/>
      <c r="O220" s="70"/>
      <c r="P220" s="70"/>
      <c r="Q220" s="70"/>
      <c r="R220" s="70"/>
      <c r="S220" s="71"/>
      <c r="T220" s="71"/>
      <c r="U220" s="71"/>
      <c r="V220" s="72"/>
      <c r="W220" s="72"/>
      <c r="X220" s="71"/>
      <c r="Y220" s="71"/>
      <c r="Z220" s="71"/>
      <c r="AA220" s="71"/>
      <c r="AB220" s="71"/>
    </row>
    <row r="221" spans="1:28" x14ac:dyDescent="0.25">
      <c r="A221" s="15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70"/>
      <c r="N221" s="70"/>
      <c r="O221" s="70"/>
      <c r="P221" s="70"/>
      <c r="Q221" s="70"/>
      <c r="R221" s="70"/>
      <c r="S221" s="71"/>
      <c r="T221" s="71"/>
      <c r="U221" s="71"/>
      <c r="V221" s="72"/>
      <c r="W221" s="72"/>
      <c r="X221" s="71"/>
      <c r="Y221" s="71"/>
      <c r="Z221" s="71"/>
      <c r="AA221" s="71"/>
      <c r="AB221" s="71"/>
    </row>
    <row r="222" spans="1:28" x14ac:dyDescent="0.25">
      <c r="A222" s="15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70"/>
      <c r="N222" s="70"/>
      <c r="O222" s="70"/>
      <c r="P222" s="70"/>
      <c r="Q222" s="70"/>
      <c r="R222" s="70"/>
      <c r="S222" s="71"/>
      <c r="T222" s="71"/>
      <c r="U222" s="71"/>
      <c r="V222" s="72"/>
      <c r="W222" s="72"/>
      <c r="X222" s="71"/>
      <c r="Y222" s="71"/>
      <c r="Z222" s="71"/>
      <c r="AA222" s="71"/>
      <c r="AB222" s="71"/>
    </row>
    <row r="223" spans="1:28" x14ac:dyDescent="0.25">
      <c r="A223" s="15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70"/>
      <c r="N223" s="70"/>
      <c r="O223" s="70"/>
      <c r="P223" s="70"/>
      <c r="Q223" s="70"/>
      <c r="R223" s="70"/>
      <c r="S223" s="71"/>
      <c r="T223" s="71"/>
      <c r="U223" s="71"/>
      <c r="V223" s="72"/>
      <c r="W223" s="72"/>
      <c r="X223" s="71"/>
      <c r="Y223" s="71"/>
      <c r="Z223" s="71"/>
      <c r="AA223" s="71"/>
      <c r="AB223" s="71"/>
    </row>
    <row r="224" spans="1:28" x14ac:dyDescent="0.25">
      <c r="A224" s="15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70"/>
      <c r="N224" s="70"/>
      <c r="O224" s="70"/>
      <c r="P224" s="70"/>
      <c r="Q224" s="70"/>
      <c r="R224" s="70"/>
      <c r="S224" s="71"/>
      <c r="T224" s="71"/>
      <c r="U224" s="71"/>
      <c r="V224" s="72"/>
      <c r="W224" s="72"/>
      <c r="X224" s="71"/>
      <c r="Y224" s="71"/>
      <c r="Z224" s="71"/>
      <c r="AA224" s="71"/>
      <c r="AB224" s="71"/>
    </row>
    <row r="225" spans="1:28" x14ac:dyDescent="0.25">
      <c r="A225" s="15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70"/>
      <c r="N225" s="70"/>
      <c r="O225" s="70"/>
      <c r="P225" s="70"/>
      <c r="Q225" s="70"/>
      <c r="R225" s="70"/>
      <c r="S225" s="71"/>
      <c r="T225" s="71"/>
      <c r="U225" s="71"/>
      <c r="V225" s="72"/>
      <c r="W225" s="72"/>
      <c r="X225" s="71"/>
      <c r="Y225" s="71"/>
      <c r="Z225" s="71"/>
      <c r="AA225" s="71"/>
      <c r="AB225" s="71"/>
    </row>
    <row r="226" spans="1:28" x14ac:dyDescent="0.25">
      <c r="A226" s="15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70"/>
      <c r="N226" s="70"/>
      <c r="O226" s="70"/>
      <c r="P226" s="70"/>
      <c r="Q226" s="70"/>
      <c r="R226" s="70"/>
      <c r="S226" s="71"/>
      <c r="T226" s="71"/>
      <c r="U226" s="71"/>
      <c r="V226" s="72"/>
      <c r="W226" s="72"/>
      <c r="X226" s="71"/>
      <c r="Y226" s="71"/>
      <c r="Z226" s="71"/>
      <c r="AA226" s="71"/>
      <c r="AB226" s="71"/>
    </row>
    <row r="227" spans="1:28" x14ac:dyDescent="0.25">
      <c r="A227" s="15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70"/>
      <c r="N227" s="70"/>
      <c r="O227" s="70"/>
      <c r="P227" s="70"/>
      <c r="Q227" s="70"/>
      <c r="R227" s="70"/>
      <c r="S227" s="71"/>
      <c r="T227" s="71"/>
      <c r="U227" s="71"/>
      <c r="V227" s="72"/>
      <c r="W227" s="72"/>
      <c r="X227" s="71"/>
      <c r="Y227" s="71"/>
      <c r="Z227" s="71"/>
      <c r="AA227" s="71"/>
      <c r="AB227" s="71"/>
    </row>
    <row r="228" spans="1:28" x14ac:dyDescent="0.25">
      <c r="A228" s="15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70"/>
      <c r="N228" s="70"/>
      <c r="O228" s="70"/>
      <c r="P228" s="70"/>
      <c r="Q228" s="70"/>
      <c r="R228" s="70"/>
      <c r="S228" s="71"/>
      <c r="T228" s="71"/>
      <c r="U228" s="71"/>
      <c r="V228" s="72"/>
      <c r="W228" s="72"/>
      <c r="X228" s="71"/>
      <c r="Y228" s="71"/>
      <c r="Z228" s="71"/>
      <c r="AA228" s="71"/>
      <c r="AB228" s="71"/>
    </row>
    <row r="229" spans="1:28" x14ac:dyDescent="0.25">
      <c r="A229" s="15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70"/>
      <c r="N229" s="70"/>
      <c r="O229" s="70"/>
      <c r="P229" s="70"/>
      <c r="Q229" s="70"/>
      <c r="R229" s="70"/>
      <c r="S229" s="71"/>
      <c r="T229" s="71"/>
      <c r="U229" s="71"/>
      <c r="V229" s="72"/>
      <c r="W229" s="72"/>
      <c r="X229" s="71"/>
      <c r="Y229" s="71"/>
      <c r="Z229" s="71"/>
      <c r="AA229" s="71"/>
      <c r="AB229" s="71"/>
    </row>
    <row r="230" spans="1:28" x14ac:dyDescent="0.25">
      <c r="A230" s="15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70"/>
      <c r="N230" s="70"/>
      <c r="O230" s="70"/>
      <c r="P230" s="70"/>
      <c r="Q230" s="70"/>
      <c r="R230" s="70"/>
      <c r="S230" s="71"/>
      <c r="T230" s="71"/>
      <c r="U230" s="71"/>
      <c r="V230" s="72"/>
      <c r="W230" s="72"/>
      <c r="X230" s="71"/>
      <c r="Y230" s="71"/>
      <c r="Z230" s="71"/>
      <c r="AA230" s="71"/>
      <c r="AB230" s="71"/>
    </row>
    <row r="231" spans="1:28" x14ac:dyDescent="0.25">
      <c r="A231" s="15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70"/>
      <c r="N231" s="70"/>
      <c r="O231" s="70"/>
      <c r="P231" s="70"/>
      <c r="Q231" s="70"/>
      <c r="R231" s="70"/>
      <c r="S231" s="71"/>
      <c r="T231" s="71"/>
      <c r="U231" s="71"/>
      <c r="V231" s="72"/>
      <c r="W231" s="72"/>
      <c r="X231" s="71"/>
      <c r="Y231" s="71"/>
      <c r="Z231" s="71"/>
      <c r="AA231" s="71"/>
      <c r="AB231" s="71"/>
    </row>
    <row r="232" spans="1:28" x14ac:dyDescent="0.25">
      <c r="A232" s="15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70"/>
      <c r="N232" s="70"/>
      <c r="O232" s="70"/>
      <c r="P232" s="70"/>
      <c r="Q232" s="70"/>
      <c r="R232" s="70"/>
      <c r="S232" s="71"/>
      <c r="T232" s="71"/>
      <c r="U232" s="71"/>
      <c r="V232" s="72"/>
      <c r="W232" s="72"/>
      <c r="X232" s="71"/>
      <c r="Y232" s="71"/>
      <c r="Z232" s="71"/>
      <c r="AA232" s="71"/>
      <c r="AB232" s="71"/>
    </row>
    <row r="233" spans="1:28" x14ac:dyDescent="0.25">
      <c r="A233" s="15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70"/>
      <c r="N233" s="70"/>
      <c r="O233" s="70"/>
      <c r="P233" s="70"/>
      <c r="Q233" s="70"/>
      <c r="R233" s="70"/>
      <c r="S233" s="71"/>
      <c r="T233" s="71"/>
      <c r="U233" s="71"/>
      <c r="V233" s="72"/>
      <c r="W233" s="72"/>
      <c r="X233" s="71"/>
      <c r="Y233" s="71"/>
      <c r="Z233" s="71"/>
      <c r="AA233" s="71"/>
      <c r="AB233" s="71"/>
    </row>
    <row r="234" spans="1:28" x14ac:dyDescent="0.25">
      <c r="A234" s="15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70"/>
      <c r="N234" s="70"/>
      <c r="O234" s="70"/>
      <c r="P234" s="70"/>
      <c r="Q234" s="70"/>
      <c r="R234" s="70"/>
      <c r="S234" s="71"/>
      <c r="T234" s="71"/>
      <c r="U234" s="71"/>
      <c r="V234" s="72"/>
      <c r="W234" s="72"/>
      <c r="X234" s="71"/>
      <c r="Y234" s="71"/>
      <c r="Z234" s="71"/>
      <c r="AA234" s="71"/>
      <c r="AB234" s="71"/>
    </row>
    <row r="235" spans="1:28" x14ac:dyDescent="0.25">
      <c r="A235" s="15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70"/>
      <c r="N235" s="70"/>
      <c r="O235" s="70"/>
      <c r="P235" s="70"/>
      <c r="Q235" s="70"/>
      <c r="R235" s="70"/>
      <c r="S235" s="71"/>
      <c r="T235" s="71"/>
      <c r="U235" s="71"/>
      <c r="V235" s="72"/>
      <c r="W235" s="72"/>
      <c r="X235" s="71"/>
      <c r="Y235" s="71"/>
      <c r="Z235" s="71"/>
      <c r="AA235" s="71"/>
      <c r="AB235" s="71"/>
    </row>
    <row r="236" spans="1:28" x14ac:dyDescent="0.25">
      <c r="A236" s="15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70"/>
      <c r="N236" s="70"/>
      <c r="O236" s="70"/>
      <c r="P236" s="70"/>
      <c r="Q236" s="70"/>
      <c r="R236" s="70"/>
      <c r="S236" s="71"/>
      <c r="T236" s="71"/>
      <c r="U236" s="71"/>
      <c r="V236" s="72"/>
      <c r="W236" s="72"/>
      <c r="X236" s="71"/>
      <c r="Y236" s="71"/>
      <c r="Z236" s="71"/>
      <c r="AA236" s="71"/>
      <c r="AB236" s="71"/>
    </row>
    <row r="237" spans="1:28" x14ac:dyDescent="0.25">
      <c r="A237" s="15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70"/>
      <c r="N237" s="70"/>
      <c r="O237" s="70"/>
      <c r="P237" s="70"/>
      <c r="Q237" s="70"/>
      <c r="R237" s="70"/>
      <c r="S237" s="71"/>
      <c r="T237" s="71"/>
      <c r="U237" s="71"/>
      <c r="V237" s="72"/>
      <c r="W237" s="72"/>
      <c r="X237" s="71"/>
      <c r="Y237" s="71"/>
      <c r="Z237" s="71"/>
      <c r="AA237" s="71"/>
      <c r="AB237" s="71"/>
    </row>
    <row r="238" spans="1:28" x14ac:dyDescent="0.25">
      <c r="A238" s="15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70"/>
      <c r="N238" s="70"/>
      <c r="O238" s="70"/>
      <c r="P238" s="70"/>
      <c r="Q238" s="70"/>
      <c r="R238" s="70"/>
      <c r="S238" s="71"/>
      <c r="T238" s="71"/>
      <c r="U238" s="71"/>
      <c r="V238" s="72"/>
      <c r="W238" s="72"/>
      <c r="X238" s="71"/>
      <c r="Y238" s="71"/>
      <c r="Z238" s="71"/>
      <c r="AA238" s="71"/>
      <c r="AB238" s="71"/>
    </row>
    <row r="239" spans="1:28" x14ac:dyDescent="0.25">
      <c r="A239" s="15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70"/>
      <c r="N239" s="70"/>
      <c r="O239" s="70"/>
      <c r="P239" s="70"/>
      <c r="Q239" s="70"/>
      <c r="R239" s="70"/>
      <c r="S239" s="71"/>
      <c r="T239" s="71"/>
      <c r="U239" s="71"/>
      <c r="V239" s="72"/>
      <c r="W239" s="72"/>
      <c r="X239" s="71"/>
      <c r="Y239" s="71"/>
      <c r="Z239" s="71"/>
      <c r="AA239" s="71"/>
      <c r="AB239" s="71"/>
    </row>
    <row r="240" spans="1:28" x14ac:dyDescent="0.25">
      <c r="A240" s="15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70"/>
      <c r="N240" s="70"/>
      <c r="O240" s="70"/>
      <c r="P240" s="70"/>
      <c r="Q240" s="70"/>
      <c r="R240" s="70"/>
      <c r="S240" s="71"/>
      <c r="T240" s="71"/>
      <c r="U240" s="71"/>
      <c r="V240" s="72"/>
      <c r="W240" s="72"/>
      <c r="X240" s="71"/>
      <c r="Y240" s="71"/>
      <c r="Z240" s="71"/>
      <c r="AA240" s="71"/>
      <c r="AB240" s="71"/>
    </row>
    <row r="241" spans="1:28" x14ac:dyDescent="0.25">
      <c r="A241" s="15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70"/>
      <c r="N241" s="70"/>
      <c r="O241" s="70"/>
      <c r="P241" s="70"/>
      <c r="Q241" s="70"/>
      <c r="R241" s="70"/>
      <c r="S241" s="71"/>
      <c r="T241" s="71"/>
      <c r="U241" s="71"/>
      <c r="V241" s="72"/>
      <c r="W241" s="72"/>
      <c r="X241" s="71"/>
      <c r="Y241" s="71"/>
      <c r="Z241" s="71"/>
      <c r="AA241" s="71"/>
      <c r="AB241" s="71"/>
    </row>
    <row r="242" spans="1:28" x14ac:dyDescent="0.25">
      <c r="A242" s="15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70"/>
      <c r="N242" s="70"/>
      <c r="O242" s="70"/>
      <c r="P242" s="70"/>
      <c r="Q242" s="70"/>
      <c r="R242" s="70"/>
      <c r="S242" s="71"/>
      <c r="T242" s="71"/>
      <c r="U242" s="71"/>
      <c r="V242" s="72"/>
      <c r="W242" s="72"/>
      <c r="X242" s="71"/>
      <c r="Y242" s="71"/>
      <c r="Z242" s="71"/>
      <c r="AA242" s="71"/>
      <c r="AB242" s="71"/>
    </row>
    <row r="243" spans="1:28" x14ac:dyDescent="0.25">
      <c r="A243" s="15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70"/>
      <c r="N243" s="70"/>
      <c r="O243" s="70"/>
      <c r="P243" s="70"/>
      <c r="Q243" s="70"/>
      <c r="R243" s="70"/>
      <c r="S243" s="71"/>
      <c r="T243" s="71"/>
      <c r="U243" s="71"/>
      <c r="V243" s="72"/>
      <c r="W243" s="72"/>
      <c r="X243" s="71"/>
      <c r="Y243" s="71"/>
      <c r="Z243" s="71"/>
      <c r="AA243" s="71"/>
      <c r="AB243" s="71"/>
    </row>
    <row r="244" spans="1:28" x14ac:dyDescent="0.25">
      <c r="A244" s="15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70"/>
      <c r="N244" s="70"/>
      <c r="O244" s="70"/>
      <c r="P244" s="70"/>
      <c r="Q244" s="70"/>
      <c r="R244" s="70"/>
      <c r="S244" s="71"/>
      <c r="T244" s="71"/>
      <c r="U244" s="71"/>
      <c r="V244" s="72"/>
      <c r="W244" s="72"/>
      <c r="X244" s="71"/>
      <c r="Y244" s="71"/>
      <c r="Z244" s="71"/>
      <c r="AA244" s="71"/>
      <c r="AB244" s="71"/>
    </row>
    <row r="245" spans="1:28" x14ac:dyDescent="0.25">
      <c r="A245" s="15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70"/>
      <c r="N245" s="70"/>
      <c r="O245" s="70"/>
      <c r="P245" s="70"/>
      <c r="Q245" s="70"/>
      <c r="R245" s="70"/>
      <c r="S245" s="71"/>
      <c r="T245" s="71"/>
      <c r="U245" s="71"/>
      <c r="V245" s="72"/>
      <c r="W245" s="72"/>
      <c r="X245" s="71"/>
      <c r="Y245" s="71"/>
      <c r="Z245" s="71"/>
      <c r="AA245" s="71"/>
      <c r="AB245" s="71"/>
    </row>
    <row r="246" spans="1:28" x14ac:dyDescent="0.25">
      <c r="A246" s="15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70"/>
      <c r="N246" s="70"/>
      <c r="O246" s="70"/>
      <c r="P246" s="70"/>
      <c r="Q246" s="70"/>
      <c r="R246" s="70"/>
      <c r="S246" s="71"/>
      <c r="T246" s="71"/>
      <c r="U246" s="71"/>
      <c r="V246" s="72"/>
      <c r="W246" s="72"/>
      <c r="X246" s="71"/>
      <c r="Y246" s="71"/>
      <c r="Z246" s="71"/>
      <c r="AA246" s="71"/>
      <c r="AB246" s="71"/>
    </row>
    <row r="247" spans="1:28" x14ac:dyDescent="0.25">
      <c r="A247" s="15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70"/>
      <c r="N247" s="70"/>
      <c r="O247" s="70"/>
      <c r="P247" s="70"/>
      <c r="Q247" s="70"/>
      <c r="R247" s="70"/>
      <c r="S247" s="71"/>
      <c r="T247" s="71"/>
      <c r="U247" s="71"/>
      <c r="V247" s="72"/>
      <c r="W247" s="72"/>
      <c r="X247" s="71"/>
      <c r="Y247" s="71"/>
      <c r="Z247" s="71"/>
      <c r="AA247" s="71"/>
      <c r="AB247" s="71"/>
    </row>
    <row r="248" spans="1:28" x14ac:dyDescent="0.25">
      <c r="A248" s="15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70"/>
      <c r="N248" s="70"/>
      <c r="O248" s="70"/>
      <c r="P248" s="70"/>
      <c r="Q248" s="70"/>
      <c r="R248" s="70"/>
      <c r="S248" s="71"/>
      <c r="T248" s="71"/>
      <c r="U248" s="71"/>
      <c r="V248" s="72"/>
      <c r="W248" s="72"/>
      <c r="X248" s="71"/>
      <c r="Y248" s="71"/>
      <c r="Z248" s="71"/>
      <c r="AA248" s="71"/>
      <c r="AB248" s="71"/>
    </row>
    <row r="249" spans="1:28" x14ac:dyDescent="0.25">
      <c r="A249" s="15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70"/>
      <c r="N249" s="70"/>
      <c r="O249" s="70"/>
      <c r="P249" s="70"/>
      <c r="Q249" s="70"/>
      <c r="R249" s="70"/>
      <c r="S249" s="71"/>
      <c r="T249" s="71"/>
      <c r="U249" s="71"/>
      <c r="V249" s="72"/>
      <c r="W249" s="72"/>
      <c r="X249" s="71"/>
      <c r="Y249" s="71"/>
      <c r="Z249" s="71"/>
      <c r="AA249" s="71"/>
      <c r="AB249" s="71"/>
    </row>
    <row r="250" spans="1:28" x14ac:dyDescent="0.25">
      <c r="A250" s="15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70"/>
      <c r="N250" s="70"/>
      <c r="O250" s="70"/>
      <c r="P250" s="70"/>
      <c r="Q250" s="70"/>
      <c r="R250" s="70"/>
      <c r="S250" s="71"/>
      <c r="T250" s="71"/>
      <c r="U250" s="71"/>
      <c r="V250" s="72"/>
      <c r="W250" s="72"/>
      <c r="X250" s="71"/>
      <c r="Y250" s="71"/>
      <c r="Z250" s="71"/>
      <c r="AA250" s="71"/>
      <c r="AB250" s="71"/>
    </row>
    <row r="251" spans="1:28" x14ac:dyDescent="0.25">
      <c r="A251" s="15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70"/>
      <c r="N251" s="70"/>
      <c r="O251" s="70"/>
      <c r="P251" s="70"/>
      <c r="Q251" s="70"/>
      <c r="R251" s="70"/>
      <c r="S251" s="71"/>
      <c r="T251" s="71"/>
      <c r="U251" s="71"/>
      <c r="V251" s="72"/>
      <c r="W251" s="72"/>
      <c r="X251" s="71"/>
      <c r="Y251" s="71"/>
      <c r="Z251" s="71"/>
      <c r="AA251" s="71"/>
      <c r="AB251" s="71"/>
    </row>
    <row r="252" spans="1:28" x14ac:dyDescent="0.25">
      <c r="A252" s="15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70"/>
      <c r="N252" s="70"/>
      <c r="O252" s="70"/>
      <c r="P252" s="70"/>
      <c r="Q252" s="70"/>
      <c r="R252" s="70"/>
      <c r="S252" s="71"/>
      <c r="T252" s="71"/>
      <c r="U252" s="71"/>
      <c r="V252" s="72"/>
      <c r="W252" s="72"/>
      <c r="X252" s="71"/>
      <c r="Y252" s="71"/>
      <c r="Z252" s="71"/>
      <c r="AA252" s="71"/>
      <c r="AB252" s="71"/>
    </row>
    <row r="253" spans="1:28" x14ac:dyDescent="0.25">
      <c r="A253" s="15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70"/>
      <c r="N253" s="70"/>
      <c r="O253" s="70"/>
      <c r="P253" s="70"/>
      <c r="Q253" s="70"/>
      <c r="R253" s="70"/>
      <c r="S253" s="71"/>
      <c r="T253" s="71"/>
      <c r="U253" s="71"/>
      <c r="V253" s="72"/>
      <c r="W253" s="72"/>
      <c r="X253" s="71"/>
      <c r="Y253" s="71"/>
      <c r="Z253" s="71"/>
      <c r="AA253" s="71"/>
      <c r="AB253" s="71"/>
    </row>
    <row r="254" spans="1:28" x14ac:dyDescent="0.25">
      <c r="A254" s="15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70"/>
      <c r="N254" s="70"/>
      <c r="O254" s="70"/>
      <c r="P254" s="70"/>
      <c r="Q254" s="70"/>
      <c r="R254" s="70"/>
      <c r="S254" s="71"/>
      <c r="T254" s="71"/>
      <c r="U254" s="71"/>
      <c r="V254" s="72"/>
      <c r="W254" s="72"/>
      <c r="X254" s="71"/>
      <c r="Y254" s="71"/>
      <c r="Z254" s="71"/>
      <c r="AA254" s="71"/>
      <c r="AB254" s="71"/>
    </row>
    <row r="255" spans="1:28" x14ac:dyDescent="0.25">
      <c r="A255" s="15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70"/>
      <c r="N255" s="70"/>
      <c r="O255" s="70"/>
      <c r="P255" s="70"/>
      <c r="Q255" s="70"/>
      <c r="R255" s="70"/>
      <c r="S255" s="71"/>
      <c r="T255" s="71"/>
      <c r="U255" s="71"/>
      <c r="V255" s="72"/>
      <c r="W255" s="72"/>
      <c r="X255" s="71"/>
      <c r="Y255" s="71"/>
      <c r="Z255" s="71"/>
      <c r="AA255" s="71"/>
      <c r="AB255" s="71"/>
    </row>
    <row r="256" spans="1:28" x14ac:dyDescent="0.25">
      <c r="A256" s="15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70"/>
      <c r="N256" s="70"/>
      <c r="O256" s="70"/>
      <c r="P256" s="70"/>
      <c r="Q256" s="70"/>
      <c r="R256" s="70"/>
      <c r="S256" s="71"/>
      <c r="T256" s="71"/>
      <c r="U256" s="71"/>
      <c r="V256" s="72"/>
      <c r="W256" s="72"/>
      <c r="X256" s="71"/>
      <c r="Y256" s="71"/>
      <c r="Z256" s="71"/>
      <c r="AA256" s="71"/>
      <c r="AB256" s="71"/>
    </row>
    <row r="257" spans="1:28" x14ac:dyDescent="0.25">
      <c r="A257" s="15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70"/>
      <c r="N257" s="70"/>
      <c r="O257" s="70"/>
      <c r="P257" s="70"/>
      <c r="Q257" s="70"/>
      <c r="R257" s="70"/>
      <c r="S257" s="71"/>
      <c r="T257" s="71"/>
      <c r="U257" s="71"/>
      <c r="V257" s="72"/>
      <c r="W257" s="72"/>
      <c r="X257" s="71"/>
      <c r="Y257" s="71"/>
      <c r="Z257" s="71"/>
      <c r="AA257" s="71"/>
      <c r="AB257" s="71"/>
    </row>
    <row r="258" spans="1:28" x14ac:dyDescent="0.25">
      <c r="A258" s="15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70"/>
      <c r="N258" s="70"/>
      <c r="O258" s="70"/>
      <c r="P258" s="70"/>
      <c r="Q258" s="70"/>
      <c r="R258" s="70"/>
      <c r="S258" s="71"/>
      <c r="T258" s="71"/>
      <c r="U258" s="71"/>
      <c r="V258" s="72"/>
      <c r="W258" s="72"/>
      <c r="X258" s="71"/>
      <c r="Y258" s="71"/>
      <c r="Z258" s="71"/>
      <c r="AA258" s="71"/>
      <c r="AB258" s="71"/>
    </row>
    <row r="259" spans="1:28" x14ac:dyDescent="0.25">
      <c r="A259" s="15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70"/>
      <c r="N259" s="70"/>
      <c r="O259" s="70"/>
      <c r="P259" s="70"/>
      <c r="Q259" s="70"/>
      <c r="R259" s="70"/>
      <c r="S259" s="71"/>
      <c r="T259" s="71"/>
      <c r="U259" s="71"/>
      <c r="V259" s="72"/>
      <c r="W259" s="72"/>
      <c r="X259" s="71"/>
      <c r="Y259" s="71"/>
      <c r="Z259" s="71"/>
      <c r="AA259" s="71"/>
      <c r="AB259" s="71"/>
    </row>
    <row r="260" spans="1:28" x14ac:dyDescent="0.25">
      <c r="A260" s="15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70"/>
      <c r="N260" s="70"/>
      <c r="O260" s="70"/>
      <c r="P260" s="70"/>
      <c r="Q260" s="70"/>
      <c r="R260" s="70"/>
      <c r="S260" s="71"/>
      <c r="T260" s="71"/>
      <c r="U260" s="71"/>
      <c r="V260" s="72"/>
      <c r="W260" s="72"/>
      <c r="X260" s="71"/>
      <c r="Y260" s="71"/>
      <c r="Z260" s="71"/>
      <c r="AA260" s="71"/>
      <c r="AB260" s="71"/>
    </row>
    <row r="261" spans="1:28" x14ac:dyDescent="0.25">
      <c r="A261" s="15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70"/>
      <c r="N261" s="70"/>
      <c r="O261" s="70"/>
      <c r="P261" s="70"/>
      <c r="Q261" s="70"/>
      <c r="R261" s="70"/>
      <c r="S261" s="71"/>
      <c r="T261" s="71"/>
      <c r="U261" s="71"/>
      <c r="V261" s="72"/>
      <c r="W261" s="72"/>
      <c r="X261" s="71"/>
      <c r="Y261" s="71"/>
      <c r="Z261" s="71"/>
      <c r="AA261" s="71"/>
      <c r="AB261" s="71"/>
    </row>
    <row r="262" spans="1:28" x14ac:dyDescent="0.25">
      <c r="A262" s="15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70"/>
      <c r="N262" s="70"/>
      <c r="O262" s="70"/>
      <c r="P262" s="70"/>
      <c r="Q262" s="70"/>
      <c r="R262" s="70"/>
      <c r="S262" s="71"/>
      <c r="T262" s="71"/>
      <c r="U262" s="71"/>
      <c r="V262" s="72"/>
      <c r="W262" s="72"/>
      <c r="X262" s="71"/>
      <c r="Y262" s="71"/>
      <c r="Z262" s="71"/>
      <c r="AA262" s="71"/>
      <c r="AB262" s="71"/>
    </row>
    <row r="263" spans="1:28" x14ac:dyDescent="0.25">
      <c r="A263" s="15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70"/>
      <c r="N263" s="70"/>
      <c r="O263" s="70"/>
      <c r="P263" s="70"/>
      <c r="Q263" s="70"/>
      <c r="R263" s="70"/>
      <c r="S263" s="71"/>
      <c r="T263" s="71"/>
      <c r="U263" s="71"/>
      <c r="V263" s="72"/>
      <c r="W263" s="72"/>
      <c r="X263" s="71"/>
      <c r="Y263" s="71"/>
      <c r="Z263" s="71"/>
      <c r="AA263" s="71"/>
      <c r="AB263" s="71"/>
    </row>
    <row r="264" spans="1:28" x14ac:dyDescent="0.25">
      <c r="A264" s="15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70"/>
      <c r="N264" s="70"/>
      <c r="O264" s="70"/>
      <c r="P264" s="70"/>
      <c r="Q264" s="70"/>
      <c r="R264" s="70"/>
      <c r="S264" s="71"/>
      <c r="T264" s="71"/>
      <c r="U264" s="71"/>
      <c r="V264" s="72"/>
      <c r="W264" s="72"/>
      <c r="X264" s="71"/>
      <c r="Y264" s="71"/>
      <c r="Z264" s="71"/>
      <c r="AA264" s="71"/>
      <c r="AB264" s="71"/>
    </row>
    <row r="265" spans="1:28" x14ac:dyDescent="0.25">
      <c r="A265" s="15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70"/>
      <c r="N265" s="70"/>
      <c r="O265" s="70"/>
      <c r="P265" s="70"/>
      <c r="Q265" s="70"/>
      <c r="R265" s="70"/>
      <c r="S265" s="71"/>
      <c r="T265" s="71"/>
      <c r="U265" s="71"/>
      <c r="V265" s="72"/>
      <c r="W265" s="72"/>
      <c r="X265" s="71"/>
      <c r="Y265" s="71"/>
      <c r="Z265" s="71"/>
      <c r="AA265" s="71"/>
      <c r="AB265" s="71"/>
    </row>
    <row r="266" spans="1:28" x14ac:dyDescent="0.25">
      <c r="A266" s="15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70"/>
      <c r="N266" s="70"/>
      <c r="O266" s="70"/>
      <c r="P266" s="70"/>
      <c r="Q266" s="70"/>
      <c r="R266" s="70"/>
      <c r="S266" s="71"/>
      <c r="T266" s="71"/>
      <c r="U266" s="71"/>
      <c r="V266" s="72"/>
      <c r="W266" s="72"/>
      <c r="X266" s="71"/>
      <c r="Y266" s="71"/>
      <c r="Z266" s="71"/>
      <c r="AA266" s="71"/>
      <c r="AB266" s="71"/>
    </row>
    <row r="267" spans="1:28" x14ac:dyDescent="0.25">
      <c r="A267" s="15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70"/>
      <c r="N267" s="70"/>
      <c r="O267" s="70"/>
      <c r="P267" s="70"/>
      <c r="Q267" s="70"/>
      <c r="R267" s="70"/>
      <c r="S267" s="71"/>
      <c r="T267" s="71"/>
      <c r="U267" s="71"/>
      <c r="V267" s="72"/>
      <c r="W267" s="72"/>
      <c r="X267" s="71"/>
      <c r="Y267" s="71"/>
      <c r="Z267" s="71"/>
      <c r="AA267" s="71"/>
      <c r="AB267" s="71"/>
    </row>
    <row r="268" spans="1:28" x14ac:dyDescent="0.25">
      <c r="A268" s="15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70"/>
      <c r="N268" s="70"/>
      <c r="O268" s="70"/>
      <c r="P268" s="70"/>
      <c r="Q268" s="70"/>
      <c r="R268" s="70"/>
      <c r="S268" s="71"/>
      <c r="T268" s="71"/>
      <c r="U268" s="71"/>
      <c r="V268" s="72"/>
      <c r="W268" s="72"/>
      <c r="X268" s="71"/>
      <c r="Y268" s="71"/>
      <c r="Z268" s="71"/>
      <c r="AA268" s="71"/>
      <c r="AB268" s="71"/>
    </row>
    <row r="269" spans="1:28" x14ac:dyDescent="0.25">
      <c r="A269" s="15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70"/>
      <c r="N269" s="70"/>
      <c r="O269" s="70"/>
      <c r="P269" s="70"/>
      <c r="Q269" s="70"/>
      <c r="R269" s="70"/>
      <c r="S269" s="71"/>
      <c r="T269" s="71"/>
      <c r="U269" s="71"/>
      <c r="V269" s="72"/>
      <c r="W269" s="72"/>
      <c r="X269" s="71"/>
      <c r="Y269" s="71"/>
      <c r="Z269" s="71"/>
      <c r="AA269" s="71"/>
      <c r="AB269" s="71"/>
    </row>
    <row r="270" spans="1:28" x14ac:dyDescent="0.25">
      <c r="A270" s="15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70"/>
      <c r="N270" s="70"/>
      <c r="O270" s="70"/>
      <c r="P270" s="70"/>
      <c r="Q270" s="70"/>
      <c r="R270" s="70"/>
      <c r="S270" s="71"/>
      <c r="T270" s="71"/>
      <c r="U270" s="71"/>
      <c r="V270" s="72"/>
      <c r="W270" s="72"/>
      <c r="X270" s="71"/>
      <c r="Y270" s="71"/>
      <c r="Z270" s="71"/>
      <c r="AA270" s="71"/>
      <c r="AB270" s="71"/>
    </row>
    <row r="271" spans="1:28" x14ac:dyDescent="0.25">
      <c r="A271" s="15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70"/>
      <c r="N271" s="70"/>
      <c r="O271" s="70"/>
      <c r="P271" s="70"/>
      <c r="Q271" s="70"/>
      <c r="R271" s="70"/>
      <c r="S271" s="71"/>
      <c r="T271" s="71"/>
      <c r="U271" s="71"/>
      <c r="V271" s="72"/>
      <c r="W271" s="72"/>
      <c r="X271" s="71"/>
      <c r="Y271" s="71"/>
      <c r="Z271" s="71"/>
      <c r="AA271" s="71"/>
      <c r="AB271" s="71"/>
    </row>
    <row r="272" spans="1:28" x14ac:dyDescent="0.25">
      <c r="A272" s="15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70"/>
      <c r="N272" s="70"/>
      <c r="O272" s="70"/>
      <c r="P272" s="70"/>
      <c r="Q272" s="70"/>
      <c r="R272" s="70"/>
      <c r="S272" s="71"/>
      <c r="T272" s="71"/>
      <c r="U272" s="71"/>
      <c r="V272" s="72"/>
      <c r="W272" s="72"/>
      <c r="X272" s="71"/>
      <c r="Y272" s="71"/>
      <c r="Z272" s="71"/>
      <c r="AA272" s="71"/>
      <c r="AB272" s="71"/>
    </row>
    <row r="273" spans="1:28" x14ac:dyDescent="0.25">
      <c r="A273" s="15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70"/>
      <c r="N273" s="70"/>
      <c r="O273" s="70"/>
      <c r="P273" s="70"/>
      <c r="Q273" s="70"/>
      <c r="R273" s="70"/>
      <c r="S273" s="71"/>
      <c r="T273" s="71"/>
      <c r="U273" s="71"/>
      <c r="V273" s="72"/>
      <c r="W273" s="72"/>
      <c r="X273" s="71"/>
      <c r="Y273" s="71"/>
      <c r="Z273" s="71"/>
      <c r="AA273" s="71"/>
      <c r="AB273" s="71"/>
    </row>
    <row r="274" spans="1:28" x14ac:dyDescent="0.25">
      <c r="A274" s="15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70"/>
      <c r="N274" s="70"/>
      <c r="O274" s="70"/>
      <c r="P274" s="70"/>
      <c r="Q274" s="70"/>
      <c r="R274" s="70"/>
      <c r="S274" s="71"/>
      <c r="T274" s="71"/>
      <c r="U274" s="71"/>
      <c r="V274" s="72"/>
      <c r="W274" s="72"/>
      <c r="X274" s="71"/>
      <c r="Y274" s="71"/>
      <c r="Z274" s="71"/>
      <c r="AA274" s="71"/>
      <c r="AB274" s="71"/>
    </row>
    <row r="275" spans="1:28" x14ac:dyDescent="0.25">
      <c r="A275" s="15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70"/>
      <c r="N275" s="70"/>
      <c r="O275" s="70"/>
      <c r="P275" s="70"/>
      <c r="Q275" s="70"/>
      <c r="R275" s="70"/>
      <c r="S275" s="71"/>
      <c r="T275" s="71"/>
      <c r="U275" s="71"/>
      <c r="V275" s="72"/>
      <c r="W275" s="72"/>
      <c r="X275" s="71"/>
      <c r="Y275" s="71"/>
      <c r="Z275" s="71"/>
      <c r="AA275" s="71"/>
      <c r="AB275" s="71"/>
    </row>
    <row r="276" spans="1:28" x14ac:dyDescent="0.25">
      <c r="A276" s="15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70"/>
      <c r="N276" s="70"/>
      <c r="O276" s="70"/>
      <c r="P276" s="70"/>
      <c r="Q276" s="70"/>
      <c r="R276" s="70"/>
      <c r="S276" s="71"/>
      <c r="T276" s="71"/>
      <c r="U276" s="71"/>
      <c r="V276" s="72"/>
      <c r="W276" s="72"/>
      <c r="X276" s="71"/>
      <c r="Y276" s="71"/>
      <c r="Z276" s="71"/>
      <c r="AA276" s="71"/>
      <c r="AB276" s="71"/>
    </row>
    <row r="277" spans="1:28" x14ac:dyDescent="0.25">
      <c r="A277" s="15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70"/>
      <c r="N277" s="70"/>
      <c r="O277" s="70"/>
      <c r="P277" s="70"/>
      <c r="Q277" s="70"/>
      <c r="R277" s="70"/>
      <c r="S277" s="71"/>
      <c r="T277" s="71"/>
      <c r="U277" s="71"/>
      <c r="V277" s="72"/>
      <c r="W277" s="72"/>
      <c r="X277" s="71"/>
      <c r="Y277" s="71"/>
      <c r="Z277" s="71"/>
      <c r="AA277" s="71"/>
      <c r="AB277" s="71"/>
    </row>
    <row r="278" spans="1:28" x14ac:dyDescent="0.25">
      <c r="A278" s="15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70"/>
      <c r="N278" s="70"/>
      <c r="O278" s="70"/>
      <c r="P278" s="70"/>
      <c r="Q278" s="70"/>
      <c r="R278" s="70"/>
      <c r="S278" s="71"/>
      <c r="T278" s="71"/>
      <c r="U278" s="71"/>
      <c r="V278" s="72"/>
      <c r="W278" s="72"/>
      <c r="X278" s="71"/>
      <c r="Y278" s="71"/>
      <c r="Z278" s="71"/>
      <c r="AA278" s="71"/>
      <c r="AB278" s="71"/>
    </row>
    <row r="279" spans="1:28" x14ac:dyDescent="0.25">
      <c r="A279" s="15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70"/>
      <c r="N279" s="70"/>
      <c r="O279" s="70"/>
      <c r="P279" s="70"/>
      <c r="Q279" s="70"/>
      <c r="R279" s="70"/>
      <c r="S279" s="71"/>
      <c r="T279" s="71"/>
      <c r="U279" s="71"/>
      <c r="V279" s="72"/>
      <c r="W279" s="72"/>
      <c r="X279" s="71"/>
      <c r="Y279" s="71"/>
      <c r="Z279" s="71"/>
      <c r="AA279" s="71"/>
      <c r="AB279" s="71"/>
    </row>
    <row r="280" spans="1:28" x14ac:dyDescent="0.25">
      <c r="A280" s="15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70"/>
      <c r="N280" s="70"/>
      <c r="O280" s="70"/>
      <c r="P280" s="70"/>
      <c r="Q280" s="70"/>
      <c r="R280" s="70"/>
      <c r="S280" s="71"/>
      <c r="T280" s="71"/>
      <c r="U280" s="71"/>
      <c r="V280" s="72"/>
      <c r="W280" s="72"/>
      <c r="X280" s="71"/>
      <c r="Y280" s="71"/>
      <c r="Z280" s="71"/>
      <c r="AA280" s="71"/>
      <c r="AB280" s="71"/>
    </row>
    <row r="281" spans="1:28" x14ac:dyDescent="0.25">
      <c r="A281" s="15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70"/>
      <c r="N281" s="70"/>
      <c r="O281" s="70"/>
      <c r="P281" s="70"/>
      <c r="Q281" s="70"/>
      <c r="R281" s="70"/>
      <c r="S281" s="71"/>
      <c r="T281" s="71"/>
      <c r="U281" s="71"/>
      <c r="V281" s="72"/>
      <c r="W281" s="72"/>
      <c r="X281" s="71"/>
      <c r="Y281" s="71"/>
      <c r="Z281" s="71"/>
      <c r="AA281" s="71"/>
      <c r="AB281" s="71"/>
    </row>
    <row r="282" spans="1:28" x14ac:dyDescent="0.25">
      <c r="A282" s="15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70"/>
      <c r="N282" s="70"/>
      <c r="O282" s="70"/>
      <c r="P282" s="70"/>
      <c r="Q282" s="70"/>
      <c r="R282" s="70"/>
      <c r="S282" s="71"/>
      <c r="T282" s="71"/>
      <c r="U282" s="71"/>
      <c r="V282" s="72"/>
      <c r="W282" s="72"/>
      <c r="X282" s="71"/>
      <c r="Y282" s="71"/>
      <c r="Z282" s="71"/>
      <c r="AA282" s="71"/>
      <c r="AB282" s="71"/>
    </row>
    <row r="283" spans="1:28" x14ac:dyDescent="0.25">
      <c r="A283" s="15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70"/>
      <c r="N283" s="70"/>
      <c r="O283" s="70"/>
      <c r="P283" s="70"/>
      <c r="Q283" s="70"/>
      <c r="R283" s="70"/>
      <c r="S283" s="71"/>
      <c r="T283" s="71"/>
      <c r="U283" s="71"/>
      <c r="V283" s="72"/>
      <c r="W283" s="72"/>
      <c r="X283" s="71"/>
      <c r="Y283" s="71"/>
      <c r="Z283" s="71"/>
      <c r="AA283" s="71"/>
      <c r="AB283" s="71"/>
    </row>
    <row r="284" spans="1:28" x14ac:dyDescent="0.25">
      <c r="A284" s="15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70"/>
      <c r="N284" s="70"/>
      <c r="O284" s="70"/>
      <c r="P284" s="70"/>
      <c r="Q284" s="70"/>
      <c r="R284" s="70"/>
      <c r="S284" s="71"/>
      <c r="T284" s="71"/>
      <c r="U284" s="71"/>
      <c r="V284" s="72"/>
      <c r="W284" s="72"/>
      <c r="X284" s="71"/>
      <c r="Y284" s="71"/>
      <c r="Z284" s="71"/>
      <c r="AA284" s="71"/>
      <c r="AB284" s="71"/>
    </row>
    <row r="285" spans="1:28" x14ac:dyDescent="0.25">
      <c r="A285" s="15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70"/>
      <c r="N285" s="70"/>
      <c r="O285" s="70"/>
      <c r="P285" s="70"/>
      <c r="Q285" s="70"/>
      <c r="R285" s="70"/>
      <c r="S285" s="71"/>
      <c r="T285" s="71"/>
      <c r="U285" s="71"/>
      <c r="V285" s="72"/>
      <c r="W285" s="72"/>
      <c r="X285" s="71"/>
      <c r="Y285" s="71"/>
      <c r="Z285" s="71"/>
      <c r="AA285" s="71"/>
      <c r="AB285" s="71"/>
    </row>
    <row r="286" spans="1:28" x14ac:dyDescent="0.25">
      <c r="A286" s="15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70"/>
      <c r="N286" s="70"/>
      <c r="O286" s="70"/>
      <c r="P286" s="70"/>
      <c r="Q286" s="70"/>
      <c r="R286" s="70"/>
      <c r="S286" s="71"/>
      <c r="T286" s="71"/>
      <c r="U286" s="71"/>
      <c r="V286" s="72"/>
      <c r="W286" s="72"/>
      <c r="X286" s="71"/>
      <c r="Y286" s="71"/>
      <c r="Z286" s="71"/>
      <c r="AA286" s="71"/>
      <c r="AB286" s="71"/>
    </row>
    <row r="287" spans="1:28" x14ac:dyDescent="0.25">
      <c r="A287" s="15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70"/>
      <c r="N287" s="70"/>
      <c r="O287" s="70"/>
      <c r="P287" s="70"/>
      <c r="Q287" s="70"/>
      <c r="R287" s="70"/>
      <c r="S287" s="71"/>
      <c r="T287" s="71"/>
      <c r="U287" s="71"/>
      <c r="V287" s="72"/>
      <c r="W287" s="72"/>
      <c r="X287" s="71"/>
      <c r="Y287" s="71"/>
      <c r="Z287" s="71"/>
      <c r="AA287" s="71"/>
      <c r="AB287" s="71"/>
    </row>
    <row r="288" spans="1:28" x14ac:dyDescent="0.25">
      <c r="A288" s="15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70"/>
      <c r="N288" s="70"/>
      <c r="O288" s="70"/>
      <c r="P288" s="70"/>
      <c r="Q288" s="70"/>
      <c r="R288" s="70"/>
      <c r="S288" s="71"/>
      <c r="T288" s="71"/>
      <c r="U288" s="71"/>
      <c r="V288" s="72"/>
      <c r="W288" s="72"/>
      <c r="X288" s="71"/>
      <c r="Y288" s="71"/>
      <c r="Z288" s="71"/>
      <c r="AA288" s="71"/>
      <c r="AB288" s="71"/>
    </row>
    <row r="289" spans="1:28" x14ac:dyDescent="0.25">
      <c r="A289" s="15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70"/>
      <c r="N289" s="70"/>
      <c r="O289" s="70"/>
      <c r="P289" s="70"/>
      <c r="Q289" s="70"/>
      <c r="R289" s="70"/>
      <c r="S289" s="71"/>
      <c r="T289" s="71"/>
      <c r="U289" s="71"/>
      <c r="V289" s="72"/>
      <c r="W289" s="72"/>
      <c r="X289" s="71"/>
      <c r="Y289" s="71"/>
      <c r="Z289" s="71"/>
      <c r="AA289" s="71"/>
      <c r="AB289" s="71"/>
    </row>
    <row r="290" spans="1:28" x14ac:dyDescent="0.25">
      <c r="A290" s="15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70"/>
      <c r="N290" s="70"/>
      <c r="O290" s="70"/>
      <c r="P290" s="70"/>
      <c r="Q290" s="70"/>
      <c r="R290" s="70"/>
      <c r="S290" s="71"/>
      <c r="T290" s="71"/>
      <c r="U290" s="71"/>
      <c r="V290" s="72"/>
      <c r="W290" s="72"/>
      <c r="X290" s="71"/>
      <c r="Y290" s="71"/>
      <c r="Z290" s="71"/>
      <c r="AA290" s="71"/>
      <c r="AB290" s="71"/>
    </row>
    <row r="291" spans="1:28" x14ac:dyDescent="0.25">
      <c r="A291" s="15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70"/>
      <c r="N291" s="70"/>
      <c r="O291" s="70"/>
      <c r="P291" s="70"/>
      <c r="Q291" s="70"/>
      <c r="R291" s="70"/>
      <c r="S291" s="71"/>
      <c r="T291" s="71"/>
      <c r="U291" s="71"/>
      <c r="V291" s="72"/>
      <c r="W291" s="72"/>
      <c r="X291" s="71"/>
      <c r="Y291" s="71"/>
      <c r="Z291" s="71"/>
      <c r="AA291" s="71"/>
      <c r="AB291" s="71"/>
    </row>
    <row r="292" spans="1:28" x14ac:dyDescent="0.25">
      <c r="A292" s="15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70"/>
      <c r="N292" s="70"/>
      <c r="O292" s="70"/>
      <c r="P292" s="70"/>
      <c r="Q292" s="70"/>
      <c r="R292" s="70"/>
      <c r="S292" s="71"/>
      <c r="T292" s="71"/>
      <c r="U292" s="71"/>
      <c r="V292" s="72"/>
      <c r="W292" s="72"/>
      <c r="X292" s="71"/>
      <c r="Y292" s="71"/>
      <c r="Z292" s="71"/>
      <c r="AA292" s="71"/>
      <c r="AB292" s="71"/>
    </row>
    <row r="293" spans="1:28" x14ac:dyDescent="0.25">
      <c r="A293" s="15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70"/>
      <c r="N293" s="70"/>
      <c r="O293" s="70"/>
      <c r="P293" s="70"/>
      <c r="Q293" s="70"/>
      <c r="R293" s="70"/>
      <c r="S293" s="71"/>
      <c r="T293" s="71"/>
      <c r="U293" s="71"/>
      <c r="V293" s="72"/>
      <c r="W293" s="72"/>
      <c r="X293" s="71"/>
      <c r="Y293" s="71"/>
      <c r="Z293" s="71"/>
      <c r="AA293" s="71"/>
      <c r="AB293" s="71"/>
    </row>
    <row r="294" spans="1:28" x14ac:dyDescent="0.25">
      <c r="A294" s="15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70"/>
      <c r="N294" s="70"/>
      <c r="O294" s="70"/>
      <c r="P294" s="70"/>
      <c r="Q294" s="70"/>
      <c r="R294" s="70"/>
      <c r="S294" s="71"/>
      <c r="T294" s="71"/>
      <c r="U294" s="71"/>
      <c r="V294" s="72"/>
      <c r="W294" s="72"/>
      <c r="X294" s="71"/>
      <c r="Y294" s="71"/>
      <c r="Z294" s="71"/>
      <c r="AA294" s="71"/>
      <c r="AB294" s="71"/>
    </row>
    <row r="295" spans="1:28" x14ac:dyDescent="0.25">
      <c r="A295" s="15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70"/>
      <c r="N295" s="70"/>
      <c r="O295" s="70"/>
      <c r="P295" s="70"/>
      <c r="Q295" s="70"/>
      <c r="R295" s="70"/>
      <c r="S295" s="71"/>
      <c r="T295" s="71"/>
      <c r="U295" s="71"/>
      <c r="V295" s="72"/>
      <c r="W295" s="72"/>
      <c r="X295" s="71"/>
      <c r="Y295" s="71"/>
      <c r="Z295" s="71"/>
      <c r="AA295" s="71"/>
      <c r="AB295" s="71"/>
    </row>
    <row r="296" spans="1:28" x14ac:dyDescent="0.25">
      <c r="A296" s="15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70"/>
      <c r="N296" s="70"/>
      <c r="O296" s="70"/>
      <c r="P296" s="70"/>
      <c r="Q296" s="70"/>
      <c r="R296" s="70"/>
      <c r="S296" s="71"/>
      <c r="T296" s="71"/>
      <c r="U296" s="71"/>
      <c r="V296" s="72"/>
      <c r="W296" s="72"/>
      <c r="X296" s="71"/>
      <c r="Y296" s="71"/>
      <c r="Z296" s="71"/>
      <c r="AA296" s="71"/>
      <c r="AB296" s="71"/>
    </row>
    <row r="297" spans="1:28" x14ac:dyDescent="0.25">
      <c r="A297" s="15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70"/>
      <c r="N297" s="70"/>
      <c r="O297" s="70"/>
      <c r="P297" s="70"/>
      <c r="Q297" s="70"/>
      <c r="R297" s="70"/>
      <c r="S297" s="71"/>
      <c r="T297" s="71"/>
      <c r="U297" s="71"/>
      <c r="V297" s="72"/>
      <c r="W297" s="72"/>
      <c r="X297" s="71"/>
      <c r="Y297" s="71"/>
      <c r="Z297" s="71"/>
      <c r="AA297" s="71"/>
      <c r="AB297" s="71"/>
    </row>
    <row r="298" spans="1:28" x14ac:dyDescent="0.25">
      <c r="A298" s="15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70"/>
      <c r="N298" s="70"/>
      <c r="O298" s="70"/>
      <c r="P298" s="70"/>
      <c r="Q298" s="70"/>
      <c r="R298" s="70"/>
      <c r="S298" s="71"/>
      <c r="T298" s="71"/>
      <c r="U298" s="71"/>
      <c r="V298" s="72"/>
      <c r="W298" s="72"/>
      <c r="X298" s="71"/>
      <c r="Y298" s="71"/>
      <c r="Z298" s="71"/>
      <c r="AA298" s="71"/>
      <c r="AB298" s="71"/>
    </row>
    <row r="299" spans="1:28" x14ac:dyDescent="0.25">
      <c r="A299" s="15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70"/>
      <c r="N299" s="70"/>
      <c r="O299" s="70"/>
      <c r="P299" s="70"/>
      <c r="Q299" s="70"/>
      <c r="R299" s="70"/>
      <c r="S299" s="71"/>
      <c r="T299" s="71"/>
      <c r="U299" s="71"/>
      <c r="V299" s="72"/>
      <c r="W299" s="72"/>
      <c r="X299" s="71"/>
      <c r="Y299" s="71"/>
      <c r="Z299" s="71"/>
      <c r="AA299" s="71"/>
      <c r="AB299" s="71"/>
    </row>
    <row r="300" spans="1:28" x14ac:dyDescent="0.25">
      <c r="A300" s="15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70"/>
      <c r="N300" s="70"/>
      <c r="O300" s="70"/>
      <c r="P300" s="70"/>
      <c r="Q300" s="70"/>
      <c r="R300" s="70"/>
      <c r="S300" s="71"/>
      <c r="T300" s="71"/>
      <c r="U300" s="71"/>
      <c r="V300" s="72"/>
      <c r="W300" s="72"/>
      <c r="X300" s="71"/>
      <c r="Y300" s="71"/>
      <c r="Z300" s="71"/>
      <c r="AA300" s="71"/>
      <c r="AB300" s="71"/>
    </row>
    <row r="301" spans="1:28" x14ac:dyDescent="0.25">
      <c r="A301" s="15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70"/>
      <c r="N301" s="70"/>
      <c r="O301" s="70"/>
      <c r="P301" s="70"/>
      <c r="Q301" s="70"/>
      <c r="R301" s="70"/>
      <c r="S301" s="71"/>
      <c r="T301" s="71"/>
      <c r="U301" s="71"/>
      <c r="V301" s="72"/>
      <c r="W301" s="72"/>
      <c r="X301" s="71"/>
      <c r="Y301" s="71"/>
      <c r="Z301" s="71"/>
      <c r="AA301" s="71"/>
      <c r="AB301" s="71"/>
    </row>
    <row r="302" spans="1:28" x14ac:dyDescent="0.25">
      <c r="A302" s="15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70"/>
      <c r="N302" s="70"/>
      <c r="O302" s="70"/>
      <c r="P302" s="70"/>
      <c r="Q302" s="70"/>
      <c r="R302" s="70"/>
      <c r="S302" s="71"/>
      <c r="T302" s="71"/>
      <c r="U302" s="71"/>
      <c r="V302" s="72"/>
      <c r="W302" s="72"/>
      <c r="X302" s="71"/>
      <c r="Y302" s="71"/>
      <c r="Z302" s="71"/>
      <c r="AA302" s="71"/>
      <c r="AB302" s="71"/>
    </row>
    <row r="303" spans="1:28" x14ac:dyDescent="0.25">
      <c r="A303" s="15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70"/>
      <c r="N303" s="70"/>
      <c r="O303" s="70"/>
      <c r="P303" s="70"/>
      <c r="Q303" s="70"/>
      <c r="R303" s="70"/>
      <c r="S303" s="71"/>
      <c r="T303" s="71"/>
      <c r="U303" s="71"/>
      <c r="V303" s="72"/>
      <c r="W303" s="72"/>
      <c r="X303" s="71"/>
      <c r="Y303" s="71"/>
      <c r="Z303" s="71"/>
      <c r="AA303" s="71"/>
      <c r="AB303" s="71"/>
    </row>
    <row r="304" spans="1:28" x14ac:dyDescent="0.25">
      <c r="A304" s="15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70"/>
      <c r="N304" s="70"/>
      <c r="O304" s="70"/>
      <c r="P304" s="70"/>
      <c r="Q304" s="70"/>
      <c r="R304" s="70"/>
      <c r="S304" s="71"/>
      <c r="T304" s="71"/>
      <c r="U304" s="71"/>
      <c r="V304" s="72"/>
      <c r="W304" s="72"/>
      <c r="X304" s="71"/>
      <c r="Y304" s="71"/>
      <c r="Z304" s="71"/>
      <c r="AA304" s="71"/>
      <c r="AB304" s="71"/>
    </row>
    <row r="305" spans="1:28" x14ac:dyDescent="0.25">
      <c r="A305" s="15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70"/>
      <c r="N305" s="70"/>
      <c r="O305" s="70"/>
      <c r="P305" s="70"/>
      <c r="Q305" s="70"/>
      <c r="R305" s="70"/>
      <c r="S305" s="71"/>
      <c r="T305" s="71"/>
      <c r="U305" s="71"/>
      <c r="V305" s="72"/>
      <c r="W305" s="72"/>
      <c r="X305" s="71"/>
      <c r="Y305" s="71"/>
      <c r="Z305" s="71"/>
      <c r="AA305" s="71"/>
      <c r="AB305" s="71"/>
    </row>
    <row r="306" spans="1:28" x14ac:dyDescent="0.25">
      <c r="A306" s="15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70"/>
      <c r="N306" s="70"/>
      <c r="O306" s="70"/>
      <c r="P306" s="70"/>
      <c r="Q306" s="70"/>
      <c r="R306" s="70"/>
      <c r="S306" s="71"/>
      <c r="T306" s="71"/>
      <c r="U306" s="71"/>
      <c r="V306" s="72"/>
      <c r="W306" s="72"/>
      <c r="X306" s="71"/>
      <c r="Y306" s="71"/>
      <c r="Z306" s="71"/>
      <c r="AA306" s="71"/>
      <c r="AB306" s="71"/>
    </row>
    <row r="307" spans="1:28" x14ac:dyDescent="0.25">
      <c r="A307" s="15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70"/>
      <c r="N307" s="70"/>
      <c r="O307" s="70"/>
      <c r="P307" s="70"/>
      <c r="Q307" s="70"/>
      <c r="R307" s="70"/>
      <c r="S307" s="71"/>
      <c r="T307" s="71"/>
      <c r="U307" s="71"/>
      <c r="V307" s="72"/>
      <c r="W307" s="72"/>
      <c r="X307" s="71"/>
      <c r="Y307" s="71"/>
      <c r="Z307" s="71"/>
      <c r="AA307" s="71"/>
      <c r="AB307" s="71"/>
    </row>
    <row r="308" spans="1:28" x14ac:dyDescent="0.25">
      <c r="A308" s="15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70"/>
      <c r="N308" s="70"/>
      <c r="O308" s="70"/>
      <c r="P308" s="70"/>
      <c r="Q308" s="70"/>
      <c r="R308" s="70"/>
      <c r="S308" s="71"/>
      <c r="T308" s="71"/>
      <c r="U308" s="71"/>
      <c r="V308" s="72"/>
      <c r="W308" s="72"/>
      <c r="X308" s="71"/>
      <c r="Y308" s="71"/>
      <c r="Z308" s="71"/>
      <c r="AA308" s="71"/>
      <c r="AB308" s="71"/>
    </row>
    <row r="309" spans="1:28" x14ac:dyDescent="0.25">
      <c r="A309" s="71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1"/>
      <c r="T309" s="71"/>
      <c r="U309" s="71"/>
      <c r="V309" s="72"/>
      <c r="W309" s="72"/>
      <c r="X309" s="71"/>
      <c r="Y309" s="71"/>
      <c r="Z309" s="71"/>
      <c r="AA309" s="71"/>
      <c r="AB309" s="71"/>
    </row>
    <row r="310" spans="1:28" x14ac:dyDescent="0.25">
      <c r="A310" s="71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1"/>
      <c r="T310" s="71"/>
      <c r="U310" s="71"/>
      <c r="V310" s="72"/>
      <c r="W310" s="72"/>
      <c r="X310" s="71"/>
      <c r="Y310" s="71"/>
      <c r="Z310" s="71"/>
      <c r="AA310" s="71"/>
      <c r="AB310" s="71"/>
    </row>
  </sheetData>
  <mergeCells count="21">
    <mergeCell ref="Y95:AB95"/>
    <mergeCell ref="D6:AB6"/>
    <mergeCell ref="B7:AB7"/>
    <mergeCell ref="B9:R9"/>
    <mergeCell ref="S9:S11"/>
    <mergeCell ref="T9:T11"/>
    <mergeCell ref="U9:Z10"/>
    <mergeCell ref="AA9:AB10"/>
    <mergeCell ref="B10:D11"/>
    <mergeCell ref="E10:F11"/>
    <mergeCell ref="G10:H11"/>
    <mergeCell ref="I10:R11"/>
    <mergeCell ref="B95:S95"/>
    <mergeCell ref="S77:S80"/>
    <mergeCell ref="S68:S72"/>
    <mergeCell ref="S89:S91"/>
    <mergeCell ref="S84:S87"/>
    <mergeCell ref="D5:AB5"/>
    <mergeCell ref="X1:AB1"/>
    <mergeCell ref="W3:AB3"/>
    <mergeCell ref="D4:AB4"/>
  </mergeCells>
  <printOptions horizontalCentered="1"/>
  <pageMargins left="0.39370078740157483" right="0.39370078740157483" top="0.78740157480314965" bottom="0.39370078740157483" header="0.31496062992125984" footer="0"/>
  <pageSetup paperSize="9" scale="57" fitToHeight="0" orientation="landscape" useFirstPageNumber="1" r:id="rId1"/>
  <headerFooter differentFirst="1" alignWithMargins="0">
    <oddHeader>&amp;C&amp;P</oddHeader>
  </headerFooter>
  <rowBreaks count="3" manualBreakCount="3">
    <brk id="26" min="1" max="27" man="1"/>
    <brk id="45" min="1" max="27" man="1"/>
    <brk id="72" min="1" max="27" man="1"/>
  </rowBreaks>
  <ignoredErrors>
    <ignoredError sqref="V68:Z68" formulaRange="1"/>
    <ignoredError sqref="AA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Включение МБТ </vt:lpstr>
      <vt:lpstr>'Включение МБТ '!Заголовки_для_печати</vt:lpstr>
      <vt:lpstr>'Включение МБТ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Писарева АВ</dc:creator>
  <cp:lastModifiedBy>Ким Екатерина Игоревна</cp:lastModifiedBy>
  <cp:lastPrinted>2019-12-13T13:03:27Z</cp:lastPrinted>
  <dcterms:created xsi:type="dcterms:W3CDTF">2018-10-15T09:37:28Z</dcterms:created>
  <dcterms:modified xsi:type="dcterms:W3CDTF">2019-12-30T14:40:06Z</dcterms:modified>
</cp:coreProperties>
</file>